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ofutah.sharepoint.com/sites/MLwithmachining/Shared Documents/General/Manuscript/Submission/CMS/"/>
    </mc:Choice>
  </mc:AlternateContent>
  <xr:revisionPtr revIDLastSave="1956" documentId="14_{F3451A69-C870-4D5E-AB5D-2D54B99BFB12}" xr6:coauthVersionLast="47" xr6:coauthVersionMax="47" xr10:uidLastSave="{8B5A9A28-DD87-428C-9B33-7BD58A536937}"/>
  <bookViews>
    <workbookView xWindow="-110" yWindow="-110" windowWidth="38620" windowHeight="21220" activeTab="1" xr2:uid="{00000000-000D-0000-FFFF-FFFF00000000}"/>
  </bookViews>
  <sheets>
    <sheet name="Our data" sheetId="1" r:id="rId1"/>
    <sheet name="Literature (Mg Al Ni Fe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1" l="1"/>
  <c r="Y15" i="1"/>
  <c r="Y14" i="1"/>
  <c r="Y13" i="1"/>
  <c r="V16" i="1"/>
  <c r="V15" i="1"/>
  <c r="V14" i="1"/>
  <c r="V13" i="1"/>
  <c r="Y12" i="1"/>
  <c r="Y11" i="1"/>
  <c r="Y10" i="1"/>
  <c r="Y9" i="1"/>
  <c r="V12" i="1"/>
  <c r="V11" i="1"/>
  <c r="V10" i="1"/>
  <c r="V9" i="1"/>
  <c r="V8" i="1"/>
  <c r="Y8" i="1"/>
  <c r="Y7" i="1"/>
  <c r="V7" i="1"/>
  <c r="Y6" i="1"/>
  <c r="V6" i="1"/>
  <c r="Y5" i="1"/>
  <c r="V5" i="1"/>
</calcChain>
</file>

<file path=xl/sharedStrings.xml><?xml version="1.0" encoding="utf-8"?>
<sst xmlns="http://schemas.openxmlformats.org/spreadsheetml/2006/main" count="2581" uniqueCount="687">
  <si>
    <t>Materials Index</t>
  </si>
  <si>
    <t>Processing (w/ direction)</t>
  </si>
  <si>
    <t>Input -&gt;</t>
  </si>
  <si>
    <t>Nominal Composition (&gt;0.1 wt.%)</t>
  </si>
  <si>
    <t>Corrosion Potential to V_SCE (V)</t>
  </si>
  <si>
    <t>Grain size (um)</t>
  </si>
  <si>
    <t>GB ratio (HAGB:LAGB)</t>
  </si>
  <si>
    <r>
      <rPr>
        <b/>
        <sz val="11"/>
        <color rgb="FF000000"/>
        <rFont val="Calibri"/>
        <scheme val="minor"/>
      </rPr>
      <t xml:space="preserve">Relative working potential to </t>
    </r>
    <r>
      <rPr>
        <b/>
        <sz val="11"/>
        <color rgb="FF4472C4"/>
        <rFont val="Calibri"/>
        <scheme val="minor"/>
      </rPr>
      <t>V_SCE</t>
    </r>
    <r>
      <rPr>
        <b/>
        <sz val="11"/>
        <color rgb="FF000000"/>
        <rFont val="Calibri"/>
        <scheme val="minor"/>
      </rPr>
      <t xml:space="preserve"> (V)</t>
    </r>
  </si>
  <si>
    <t>Eletrolyte</t>
  </si>
  <si>
    <t>Concentration (wt.%)</t>
  </si>
  <si>
    <t>Output -&gt;</t>
  </si>
  <si>
    <t>Rs solution (Ohm-cm2)</t>
  </si>
  <si>
    <t>R1 polarization (Ohm-cm2)</t>
  </si>
  <si>
    <t>C1 polarization (Ohm-cm2)</t>
  </si>
  <si>
    <t>C1 time constant</t>
  </si>
  <si>
    <t>R2 passivation (Ohm-cm2)</t>
  </si>
  <si>
    <t>C2 passivation (Ohm-cm2)</t>
  </si>
  <si>
    <t>C2 time constant</t>
  </si>
  <si>
    <t>Source (publication/own data index)</t>
  </si>
  <si>
    <t>SS316L</t>
  </si>
  <si>
    <t>LPBF</t>
  </si>
  <si>
    <t>5, Co</t>
  </si>
  <si>
    <t>6, Ni</t>
  </si>
  <si>
    <t>0.45:0.55</t>
  </si>
  <si>
    <t>NaCl</t>
  </si>
  <si>
    <t>Confine 1~100</t>
  </si>
  <si>
    <t>Example: Fake test data</t>
  </si>
  <si>
    <t>Hastelloy X</t>
  </si>
  <si>
    <t>LPBF-XOY</t>
  </si>
  <si>
    <t>47.2, Ni</t>
  </si>
  <si>
    <t>21.9, Cr</t>
  </si>
  <si>
    <t>18.6, Fe</t>
  </si>
  <si>
    <t>9, Mo</t>
  </si>
  <si>
    <t>2, Co</t>
  </si>
  <si>
    <t>0.8, W</t>
  </si>
  <si>
    <t>0.5, Si</t>
  </si>
  <si>
    <t>0.348:0.652</t>
  </si>
  <si>
    <t>NaNO3</t>
  </si>
  <si>
    <t>https://www.sciencedirect.com/science/article/pii/S0010938X22004127</t>
  </si>
  <si>
    <t>LPBF-YOZ</t>
  </si>
  <si>
    <t>0.428:0.572</t>
  </si>
  <si>
    <t>Wrought</t>
  </si>
  <si>
    <t>0.742:0.258</t>
  </si>
  <si>
    <t>Inconel 718</t>
  </si>
  <si>
    <t>52, Ni</t>
  </si>
  <si>
    <t>19, Cr</t>
  </si>
  <si>
    <t>19, Fe</t>
  </si>
  <si>
    <t>3, Mo</t>
  </si>
  <si>
    <t>1, Co</t>
  </si>
  <si>
    <t>5, Nb</t>
  </si>
  <si>
    <t>1, Ti</t>
  </si>
  <si>
    <t>0.334：0.666</t>
  </si>
  <si>
    <t>Own data: Inconel718 EIS</t>
  </si>
  <si>
    <t>(NH4)2S2O8</t>
  </si>
  <si>
    <t>0.564：0.436</t>
  </si>
  <si>
    <t>AA7075</t>
  </si>
  <si>
    <t>cast</t>
  </si>
  <si>
    <t>5.6, Zn</t>
  </si>
  <si>
    <t>2.5, Mg</t>
  </si>
  <si>
    <t>1.6, Cu</t>
  </si>
  <si>
    <t>90, Al</t>
  </si>
  <si>
    <t>0.684:0.316</t>
  </si>
  <si>
    <t>https://www.sciencedirect.com/science/article/pii/S0010938X22003973</t>
  </si>
  <si>
    <t>extruded</t>
  </si>
  <si>
    <t>0.391:0.609</t>
  </si>
  <si>
    <t>AA7075-TiC</t>
  </si>
  <si>
    <t>2, Ti</t>
  </si>
  <si>
    <t>1, C</t>
  </si>
  <si>
    <t>87, Al</t>
  </si>
  <si>
    <t>0.927:0.073</t>
  </si>
  <si>
    <t>0.9501:0.0499</t>
  </si>
  <si>
    <t>AA7075-TiB2</t>
  </si>
  <si>
    <t>0.9, B</t>
  </si>
  <si>
    <t>0.675:0.325</t>
  </si>
  <si>
    <t>0.7169:0.2831</t>
  </si>
  <si>
    <t>IN738</t>
  </si>
  <si>
    <t>61.95, Ni</t>
  </si>
  <si>
    <t>16, Cr</t>
  </si>
  <si>
    <t>3.3, Al</t>
  </si>
  <si>
    <t>1.75, Mo</t>
  </si>
  <si>
    <t>8.8, Co</t>
  </si>
  <si>
    <t>2.5, W</t>
  </si>
  <si>
    <t>3.3, Ti</t>
  </si>
  <si>
    <t>1.7, Ta</t>
  </si>
  <si>
    <t>0.7, Nb</t>
  </si>
  <si>
    <t>0.9:0.1</t>
  </si>
  <si>
    <t>Own data: Inconel738 EIS</t>
  </si>
  <si>
    <t>A206-0.25Zr</t>
  </si>
  <si>
    <t>Cast</t>
  </si>
  <si>
    <t>0.25, Mg</t>
  </si>
  <si>
    <t>4.26, Cu</t>
  </si>
  <si>
    <t>0.31, Mn</t>
  </si>
  <si>
    <t>0.2, Ti</t>
  </si>
  <si>
    <t>94.73, Al</t>
  </si>
  <si>
    <t>0.25, Zr</t>
  </si>
  <si>
    <t>0.56:0.44</t>
  </si>
  <si>
    <t>Own data</t>
  </si>
  <si>
    <t>A206-0.5Zr</t>
  </si>
  <si>
    <t>94.48, Al</t>
  </si>
  <si>
    <t>0.5, Zr</t>
  </si>
  <si>
    <t>0.41:0.59</t>
  </si>
  <si>
    <t>A206-0.25Sc</t>
  </si>
  <si>
    <t>0.25Sc</t>
  </si>
  <si>
    <t>0.77:0.23</t>
  </si>
  <si>
    <t>A206-0.5Sc</t>
  </si>
  <si>
    <t>0.5, Sc</t>
  </si>
  <si>
    <t>0.55:0.45</t>
  </si>
  <si>
    <t>Pure A206</t>
  </si>
  <si>
    <t>94.98, Al</t>
  </si>
  <si>
    <t>0.6:0.4</t>
  </si>
  <si>
    <t>AZ31b (Mg alloy)</t>
  </si>
  <si>
    <t>3, Al</t>
  </si>
  <si>
    <t>1, Zn</t>
  </si>
  <si>
    <t>0.1, Mn</t>
  </si>
  <si>
    <t>95.9, Mg</t>
  </si>
  <si>
    <t>0.51:0.49</t>
  </si>
  <si>
    <t>Inconel  625</t>
  </si>
  <si>
    <t>DED</t>
  </si>
  <si>
    <t>58, Ni</t>
  </si>
  <si>
    <t>21, Cr</t>
  </si>
  <si>
    <t>5, Fe</t>
  </si>
  <si>
    <t>4, Nb</t>
  </si>
  <si>
    <t>0.5, Mn</t>
  </si>
  <si>
    <t>0.58:0.42</t>
  </si>
  <si>
    <t>Own data 20240529</t>
  </si>
  <si>
    <t>0.27:0.73</t>
  </si>
  <si>
    <t>12, Ni</t>
  </si>
  <si>
    <t>17, Cr</t>
  </si>
  <si>
    <t>2, Mo</t>
  </si>
  <si>
    <t>2, Mn</t>
  </si>
  <si>
    <t>1, Si</t>
  </si>
  <si>
    <t>66, Fe</t>
  </si>
  <si>
    <t>0.53:0.47</t>
  </si>
  <si>
    <t>AZ31-Ca</t>
  </si>
  <si>
    <t>wrought</t>
  </si>
  <si>
    <t>2.99, Al</t>
  </si>
  <si>
    <t>0.73, Zn</t>
  </si>
  <si>
    <t>95.91, Mg</t>
  </si>
  <si>
    <t>0.37, Mn</t>
  </si>
  <si>
    <t>AZ31</t>
  </si>
  <si>
    <t>3.12, Al</t>
  </si>
  <si>
    <t>0.76, Zn</t>
  </si>
  <si>
    <t>0.5, Ca</t>
  </si>
  <si>
    <t>95.32, Mg</t>
  </si>
  <si>
    <t>0.3, Mn</t>
  </si>
  <si>
    <t>AZ31B</t>
  </si>
  <si>
    <t>as-extruded</t>
  </si>
  <si>
    <t>SHAPE</t>
  </si>
  <si>
    <t>316L</t>
  </si>
  <si>
    <t>L-DED</t>
  </si>
  <si>
    <t>15.89, Cr</t>
  </si>
  <si>
    <t>10.58, Ni</t>
  </si>
  <si>
    <t>2.05, Mo</t>
  </si>
  <si>
    <t>0.68, Mn</t>
  </si>
  <si>
    <t>0.38, Si</t>
  </si>
  <si>
    <t>70.42, Fe</t>
  </si>
  <si>
    <t>0.475:0.525</t>
  </si>
  <si>
    <t>316-1W</t>
  </si>
  <si>
    <t>15.63, Cr</t>
  </si>
  <si>
    <t>10.21, Ni</t>
  </si>
  <si>
    <t>1.99, Mo</t>
  </si>
  <si>
    <t>0.59, Mn</t>
  </si>
  <si>
    <t>0.46, Si</t>
  </si>
  <si>
    <t>1.16, W</t>
  </si>
  <si>
    <t>69.96, Fe</t>
  </si>
  <si>
    <t>0.493:0.507</t>
  </si>
  <si>
    <t>316-3W</t>
  </si>
  <si>
    <t>15.24, Cr</t>
  </si>
  <si>
    <t>9.73, Ni</t>
  </si>
  <si>
    <t>1.93, Mo</t>
  </si>
  <si>
    <t>0.66, Mn</t>
  </si>
  <si>
    <t>0.54, Si</t>
  </si>
  <si>
    <t>3.13, W</t>
  </si>
  <si>
    <t>68.77, Fe</t>
  </si>
  <si>
    <t>0.646:0.354</t>
  </si>
  <si>
    <t>316-5W</t>
  </si>
  <si>
    <t>15.2, Cr</t>
  </si>
  <si>
    <t>9.81, Ni</t>
  </si>
  <si>
    <t>1.81, Mo</t>
  </si>
  <si>
    <t>0.49, Mn</t>
  </si>
  <si>
    <t>0.57, Si</t>
  </si>
  <si>
    <t>5.02, W</t>
  </si>
  <si>
    <t>67.1, Fe</t>
  </si>
  <si>
    <t>0.785:0.215</t>
  </si>
  <si>
    <t>LS</t>
  </si>
  <si>
    <t>29.89, Mn</t>
  </si>
  <si>
    <t>8.15, Al</t>
  </si>
  <si>
    <t>1.21, C</t>
  </si>
  <si>
    <t>60.75, Fe</t>
  </si>
  <si>
    <t>0.5:0.5</t>
  </si>
  <si>
    <t>LSC</t>
  </si>
  <si>
    <t>29.91, Mn</t>
  </si>
  <si>
    <t>8.09, Al</t>
  </si>
  <si>
    <t>1.18, C</t>
  </si>
  <si>
    <t>2.06, Cr</t>
  </si>
  <si>
    <t>58.76, Fe</t>
  </si>
  <si>
    <t>LSM</t>
  </si>
  <si>
    <t>29.82, Mn</t>
  </si>
  <si>
    <t>7.98, Al</t>
  </si>
  <si>
    <t>1.19, C</t>
  </si>
  <si>
    <t>1.98, Mo</t>
  </si>
  <si>
    <t>59.03, Fe</t>
  </si>
  <si>
    <t>FSW-HAZ</t>
  </si>
  <si>
    <t>2.43, Mg</t>
  </si>
  <si>
    <t>1.58, Cu</t>
  </si>
  <si>
    <t>5.94, Zn</t>
  </si>
  <si>
    <t>90.05, Al</t>
  </si>
  <si>
    <t>in situ rolling FSW</t>
  </si>
  <si>
    <t>0.3:0.7</t>
  </si>
  <si>
    <t>in situ rolling FSW-WNZ</t>
  </si>
  <si>
    <t>0.4:0.6</t>
  </si>
  <si>
    <t>Al-4.5Mg-2Zn-0.3Ag</t>
  </si>
  <si>
    <t>PN1</t>
  </si>
  <si>
    <t>4.5, Mg</t>
  </si>
  <si>
    <t>2, Zn</t>
  </si>
  <si>
    <t>0.3, Ag</t>
  </si>
  <si>
    <t>93.2, Al</t>
  </si>
  <si>
    <t>0.622:0.378</t>
  </si>
  <si>
    <t>PN2</t>
  </si>
  <si>
    <t>0.431:0.569</t>
  </si>
  <si>
    <t>PN3</t>
  </si>
  <si>
    <t>0.341:0.659</t>
  </si>
  <si>
    <t>NC1</t>
  </si>
  <si>
    <t>0.463:0.537</t>
  </si>
  <si>
    <t>NC2</t>
  </si>
  <si>
    <t>0.46:0.54</t>
  </si>
  <si>
    <t>16.5 Cr</t>
  </si>
  <si>
    <t>10.2 Ni</t>
  </si>
  <si>
    <t>1.6 Mn</t>
  </si>
  <si>
    <t>2.0 Mo</t>
  </si>
  <si>
    <t>69.7 Fe</t>
  </si>
  <si>
    <t>0.456:0.539</t>
  </si>
  <si>
    <t>HNO3</t>
  </si>
  <si>
    <t>17.3 Cr</t>
  </si>
  <si>
    <t>12.9 Ni</t>
  </si>
  <si>
    <t>1.1 Mn</t>
  </si>
  <si>
    <t>2.1 Mo</t>
  </si>
  <si>
    <t>66.6 Fe</t>
  </si>
  <si>
    <t>0.747:0.246</t>
  </si>
  <si>
    <t>16.2 Cr</t>
  </si>
  <si>
    <t>11.9 Ni</t>
  </si>
  <si>
    <t>1.4 Mn</t>
  </si>
  <si>
    <t>2.2 Mo</t>
  </si>
  <si>
    <t>68.3 Fe</t>
  </si>
  <si>
    <t>0.742:0.172</t>
  </si>
  <si>
    <t>304SS</t>
  </si>
  <si>
    <t>as-received</t>
  </si>
  <si>
    <t>18.328, Cr</t>
  </si>
  <si>
    <t>8.02, Ni</t>
  </si>
  <si>
    <t>1.308 Mn</t>
  </si>
  <si>
    <t>0.427 Si</t>
  </si>
  <si>
    <t>71.917 Fe</t>
  </si>
  <si>
    <t>sentisized</t>
  </si>
  <si>
    <t>Ni20Cr</t>
  </si>
  <si>
    <t>CG</t>
  </si>
  <si>
    <t>18.1, Cr</t>
  </si>
  <si>
    <t>81.9, Ni</t>
  </si>
  <si>
    <t>0.946:0.054</t>
  </si>
  <si>
    <t>USSP</t>
  </si>
  <si>
    <t>0.54:0.46</t>
  </si>
  <si>
    <t>WE43</t>
  </si>
  <si>
    <t>0.81, Y</t>
  </si>
  <si>
    <t>0.84, Nd</t>
  </si>
  <si>
    <t>0.65, Zn</t>
  </si>
  <si>
    <t>0.03, Zr</t>
  </si>
  <si>
    <t>97.67, Mg</t>
  </si>
  <si>
    <t>AS</t>
  </si>
  <si>
    <t>NA</t>
  </si>
  <si>
    <t>AS-0.1F</t>
  </si>
  <si>
    <t>AS-0.2F</t>
  </si>
  <si>
    <t>AISI420</t>
  </si>
  <si>
    <t>as-quenched</t>
  </si>
  <si>
    <t>12.5, Cr</t>
  </si>
  <si>
    <t>0.92, Si</t>
  </si>
  <si>
    <t>0.35, Ni</t>
  </si>
  <si>
    <t>85.74, Fe</t>
  </si>
  <si>
    <t>0.34:0.125</t>
  </si>
  <si>
    <t>200C T</t>
  </si>
  <si>
    <t>400C T</t>
  </si>
  <si>
    <t>600C T</t>
  </si>
  <si>
    <t>Ni superalloy</t>
  </si>
  <si>
    <t>0-Hf</t>
  </si>
  <si>
    <t>28.8, Cr</t>
  </si>
  <si>
    <t>2.6, Al</t>
  </si>
  <si>
    <t>68.7, Ni</t>
  </si>
  <si>
    <t>HCl</t>
  </si>
  <si>
    <t>1M</t>
  </si>
  <si>
    <t>0.1-Hf</t>
  </si>
  <si>
    <t>0.1, Hf</t>
  </si>
  <si>
    <t>0.95:0.05</t>
  </si>
  <si>
    <t>0.5-Hf</t>
  </si>
  <si>
    <t>0.5, Hf</t>
  </si>
  <si>
    <t>1-Hf</t>
  </si>
  <si>
    <t>1, Hf</t>
  </si>
  <si>
    <t>AX104</t>
  </si>
  <si>
    <t>T4</t>
  </si>
  <si>
    <t>0.87, Al</t>
  </si>
  <si>
    <t>0.29, Ca</t>
  </si>
  <si>
    <t>98.84, Mg</t>
  </si>
  <si>
    <t>0.74:0.26</t>
  </si>
  <si>
    <t>T6-200C</t>
  </si>
  <si>
    <t>0.89:0.11</t>
  </si>
  <si>
    <t>T6-250C</t>
  </si>
  <si>
    <t>T6-300C</t>
  </si>
  <si>
    <t>9.5, Ni</t>
  </si>
  <si>
    <t>0.87, Mo</t>
  </si>
  <si>
    <t>70.63, Fe</t>
  </si>
  <si>
    <t>pH= 2–3 H2SO4 containing 50 ppm Cl− and 2 ppm F− with air bubbled at 80 ℃</t>
  </si>
  <si>
    <t>LPBF-A</t>
  </si>
  <si>
    <t>LPBF-B</t>
  </si>
  <si>
    <t>ZXAM</t>
  </si>
  <si>
    <t>twin-roll casting</t>
  </si>
  <si>
    <t>1.31, Zn</t>
  </si>
  <si>
    <t>0.32, Ca</t>
  </si>
  <si>
    <t>0.33, Al</t>
  </si>
  <si>
    <t>0.24, Mn</t>
  </si>
  <si>
    <t>97.8, Mg</t>
  </si>
  <si>
    <t>0.71:0.29</t>
  </si>
  <si>
    <t>1.24, Zn</t>
  </si>
  <si>
    <t>0.31, Ca</t>
  </si>
  <si>
    <t>0.35, Al</t>
  </si>
  <si>
    <t>0.39, Mn</t>
  </si>
  <si>
    <t>97.71, Mg</t>
  </si>
  <si>
    <t>1.34, Zn</t>
  </si>
  <si>
    <t>0.3, Ca</t>
  </si>
  <si>
    <t>0.36, Al</t>
  </si>
  <si>
    <t>0.48, Mn</t>
  </si>
  <si>
    <t>97.52, Mg</t>
  </si>
  <si>
    <t>ZX20</t>
  </si>
  <si>
    <t>2.06, Zn</t>
  </si>
  <si>
    <t>0.46, Ca</t>
  </si>
  <si>
    <t>97.48, Mg</t>
  </si>
  <si>
    <t>ZAX200</t>
  </si>
  <si>
    <t>2.01, Zn</t>
  </si>
  <si>
    <t>0.45, Al</t>
  </si>
  <si>
    <t>0.48, Ca</t>
  </si>
  <si>
    <t>97.06, Mg</t>
  </si>
  <si>
    <t>ZAX210</t>
  </si>
  <si>
    <t>1.12, Al</t>
  </si>
  <si>
    <t>0.43, Ca</t>
  </si>
  <si>
    <t>96.45, Mg</t>
  </si>
  <si>
    <t>ZAX220</t>
  </si>
  <si>
    <t>2.03, Zn</t>
  </si>
  <si>
    <t>2.1, Al</t>
  </si>
  <si>
    <t>0.45, Ca</t>
  </si>
  <si>
    <t>95.43, Mg</t>
  </si>
  <si>
    <t>Monel K500 </t>
  </si>
  <si>
    <t>casting</t>
  </si>
  <si>
    <t>29.69, Cu</t>
  </si>
  <si>
    <t>2.27, Al</t>
  </si>
  <si>
    <t>1.89, Fe</t>
  </si>
  <si>
    <t>0.76, Ti</t>
  </si>
  <si>
    <t>65.39, Ni</t>
  </si>
  <si>
    <t>0.7635:0.2365</t>
  </si>
  <si>
    <t>ZK60</t>
  </si>
  <si>
    <t>6, Zn</t>
  </si>
  <si>
    <t>93.5, Mg</t>
  </si>
  <si>
    <t>0.808:0.192</t>
  </si>
  <si>
    <t>Hanks 37C</t>
  </si>
  <si>
    <t>0.5, Y</t>
  </si>
  <si>
    <t>93, Mg</t>
  </si>
  <si>
    <t>1, Y</t>
  </si>
  <si>
    <t>92.5, Mg</t>
  </si>
  <si>
    <t>3, Y</t>
  </si>
  <si>
    <t>90.5, Mg</t>
  </si>
  <si>
    <t>Dpulex 2205</t>
  </si>
  <si>
    <t xml:space="preserve">0 strain </t>
  </si>
  <si>
    <t>0.62, Mn</t>
  </si>
  <si>
    <t>0.32, Si</t>
  </si>
  <si>
    <t>5.31, Ni</t>
  </si>
  <si>
    <t>22.79, Cr</t>
  </si>
  <si>
    <t>3.15, Mo</t>
  </si>
  <si>
    <t>67.81, Fe</t>
  </si>
  <si>
    <t>2.8684:1</t>
  </si>
  <si>
    <t>7% strain</t>
  </si>
  <si>
    <t>4.275:1</t>
  </si>
  <si>
    <t>14% strain</t>
  </si>
  <si>
    <t>0.8589:1</t>
  </si>
  <si>
    <t>21% strain</t>
  </si>
  <si>
    <t>0.594:1</t>
  </si>
  <si>
    <t>x80</t>
  </si>
  <si>
    <t>welding</t>
  </si>
  <si>
    <t>0.2, Si</t>
  </si>
  <si>
    <t>1.76, Mn</t>
  </si>
  <si>
    <t>0.27, Cr</t>
  </si>
  <si>
    <t>0.11, Ni</t>
  </si>
  <si>
    <t>0.15, Mo</t>
  </si>
  <si>
    <t>97.51, Fe</t>
  </si>
  <si>
    <t>0.52:0.46</t>
  </si>
  <si>
    <t>0.5 M Na2CO3-1 M NaHCO3</t>
  </si>
  <si>
    <t>0.63:0.37</t>
  </si>
  <si>
    <t>0.35:0.65</t>
  </si>
  <si>
    <t>Cr-steel</t>
  </si>
  <si>
    <t>0.33, Si</t>
  </si>
  <si>
    <t>0.99, Mn</t>
  </si>
  <si>
    <t>0.29, Cu</t>
  </si>
  <si>
    <t>1.9, Ni</t>
  </si>
  <si>
    <t>0.44, Mo</t>
  </si>
  <si>
    <t>96.05, Fe</t>
  </si>
  <si>
    <t>0.4536:0.5464</t>
  </si>
  <si>
    <t>1%Nacl+ 0.05Na2SO3 </t>
  </si>
  <si>
    <t>0.29, Si</t>
  </si>
  <si>
    <t>0.9, Mn</t>
  </si>
  <si>
    <t>0.3, Cu</t>
  </si>
  <si>
    <t>2, Ni</t>
  </si>
  <si>
    <t>0.49, Mo</t>
  </si>
  <si>
    <t>0.24, Cr</t>
  </si>
  <si>
    <t>95.78, Fe</t>
  </si>
  <si>
    <t>0.328:0.672</t>
  </si>
  <si>
    <t>0.92, Mn</t>
  </si>
  <si>
    <t>0.35, Cu</t>
  </si>
  <si>
    <t>0.45, Mo</t>
  </si>
  <si>
    <t>0.49, Cr</t>
  </si>
  <si>
    <t>95.5, Fe</t>
  </si>
  <si>
    <t>0.3005:0.6995</t>
  </si>
  <si>
    <t>0.28, Si</t>
  </si>
  <si>
    <t>0.95, Mn</t>
  </si>
  <si>
    <t>2.1, Ni</t>
  </si>
  <si>
    <t>0.7, Cr</t>
  </si>
  <si>
    <t>95.12, Fe</t>
  </si>
  <si>
    <t>0.2926:0.7074</t>
  </si>
  <si>
    <t>0.23, Si</t>
  </si>
  <si>
    <t>0.82, Mn</t>
  </si>
  <si>
    <t>0.48, Mo</t>
  </si>
  <si>
    <t>0.92, Cr</t>
  </si>
  <si>
    <t>95.15, Fe</t>
  </si>
  <si>
    <t>0.2665:0.7335</t>
  </si>
  <si>
    <t>Al-Mn-Mg-Sc-Zr</t>
  </si>
  <si>
    <t>LPBF-X</t>
  </si>
  <si>
    <t>5, Mn</t>
  </si>
  <si>
    <t>1.5, Mg</t>
  </si>
  <si>
    <t>0.82, Sc</t>
  </si>
  <si>
    <t>0.76, Zr</t>
  </si>
  <si>
    <t>0.16, Fe</t>
  </si>
  <si>
    <t>91.76, Al</t>
  </si>
  <si>
    <t>LPBF-Y</t>
  </si>
  <si>
    <t>Mg-Zn-Ca</t>
  </si>
  <si>
    <t>as-cast</t>
  </si>
  <si>
    <t>5, Zn</t>
  </si>
  <si>
    <t>94.7, Mg</t>
  </si>
  <si>
    <t>FSP</t>
  </si>
  <si>
    <t>AXM100</t>
  </si>
  <si>
    <t>0.55, Al</t>
  </si>
  <si>
    <t>0.22, Ca</t>
  </si>
  <si>
    <t>0.4, Mn</t>
  </si>
  <si>
    <t>98.83, Mg</t>
  </si>
  <si>
    <t>AXM100–0.1Ce</t>
  </si>
  <si>
    <t>0.57, Al</t>
  </si>
  <si>
    <t>0.25, Ca</t>
  </si>
  <si>
    <t>0.44, Mn</t>
  </si>
  <si>
    <t>0.13, Ce</t>
  </si>
  <si>
    <t>98.61, Mg</t>
  </si>
  <si>
    <t>AXM100–0.2Ce</t>
  </si>
  <si>
    <t>0.59, Al</t>
  </si>
  <si>
    <t>0.23, Ca</t>
  </si>
  <si>
    <t>0.23, Ce</t>
  </si>
  <si>
    <t>98.46, Mg</t>
  </si>
  <si>
    <t>AXM100–0.3Ce</t>
  </si>
  <si>
    <t>0.6, Al</t>
  </si>
  <si>
    <t>0.35, Ce</t>
  </si>
  <si>
    <t>98.32, Mg</t>
  </si>
  <si>
    <t>GH4710</t>
  </si>
  <si>
    <t>0.18, C</t>
  </si>
  <si>
    <t>2.58, Al</t>
  </si>
  <si>
    <t>1.52, W</t>
  </si>
  <si>
    <t>2.93, Mo</t>
  </si>
  <si>
    <t>5, Ti</t>
  </si>
  <si>
    <t>15.67, Cr</t>
  </si>
  <si>
    <t>14.95, Co</t>
  </si>
  <si>
    <t>57.17, Ni</t>
  </si>
  <si>
    <t>0.49:0.51</t>
  </si>
  <si>
    <t>0.66:0.34</t>
  </si>
  <si>
    <t>0.76:0.24</t>
  </si>
  <si>
    <t>DD6 Ni-based single crystal</t>
  </si>
  <si>
    <t>4.3, Cr</t>
  </si>
  <si>
    <t>9, Co</t>
  </si>
  <si>
    <t>8, W</t>
  </si>
  <si>
    <t>7.5, Ta</t>
  </si>
  <si>
    <t>2, Re</t>
  </si>
  <si>
    <t>0.5, Nb</t>
  </si>
  <si>
    <t>5.6, Al</t>
  </si>
  <si>
    <t>61, Ni</t>
  </si>
  <si>
    <t>cladding</t>
  </si>
  <si>
    <t>314L</t>
  </si>
  <si>
    <t>16.6, Cr</t>
  </si>
  <si>
    <t>10.1, Ni</t>
  </si>
  <si>
    <t>1.2, Mn</t>
  </si>
  <si>
    <t>0.3, Si</t>
  </si>
  <si>
    <t>2.1, Mo</t>
  </si>
  <si>
    <t>69.7, Fe</t>
  </si>
  <si>
    <t>AM-N2</t>
  </si>
  <si>
    <t>17.9, Cr</t>
  </si>
  <si>
    <t>13.9, Ni</t>
  </si>
  <si>
    <t>1.6, Mn</t>
  </si>
  <si>
    <t>2.9, Mo</t>
  </si>
  <si>
    <t>63.4, Fe</t>
  </si>
  <si>
    <t>AM_Ar</t>
  </si>
  <si>
    <t>12.3, Ni</t>
  </si>
  <si>
    <t>1.3, Mn</t>
  </si>
  <si>
    <t>0.4, Si</t>
  </si>
  <si>
    <t>2.8, Mo</t>
  </si>
  <si>
    <t>66.3, Fe</t>
  </si>
  <si>
    <t>0-strain</t>
  </si>
  <si>
    <t>17.46, Cr</t>
  </si>
  <si>
    <t>11.58, Ni</t>
  </si>
  <si>
    <t>0.96, Mn</t>
  </si>
  <si>
    <t>2.03, Mo</t>
  </si>
  <si>
    <t>0.35, Si</t>
  </si>
  <si>
    <t>67.62, Fe</t>
  </si>
  <si>
    <t>70C simulated solution</t>
  </si>
  <si>
    <t>15-strain</t>
  </si>
  <si>
    <t>30-strain</t>
  </si>
  <si>
    <t>50-strain</t>
  </si>
  <si>
    <t>70-strain</t>
  </si>
  <si>
    <t>0Sn</t>
  </si>
  <si>
    <t>18.43, Cr</t>
  </si>
  <si>
    <t>13.45, Ni</t>
  </si>
  <si>
    <t>2.49, Mo</t>
  </si>
  <si>
    <t>0.47, Si</t>
  </si>
  <si>
    <t>1.62, Mn</t>
  </si>
  <si>
    <t>63.54, Fe</t>
  </si>
  <si>
    <t>0.94:0.06</t>
  </si>
  <si>
    <t>NaCl 30C</t>
  </si>
  <si>
    <t>0.1Sn</t>
  </si>
  <si>
    <t>18.35, Cr</t>
  </si>
  <si>
    <t>13.53, Ni</t>
  </si>
  <si>
    <t>2.55, Mo</t>
  </si>
  <si>
    <t>0.1, Sn</t>
  </si>
  <si>
    <t>1.54, Mn</t>
  </si>
  <si>
    <t>63.25, Fe</t>
  </si>
  <si>
    <t>0.3Sn</t>
  </si>
  <si>
    <t>18.39, Cr</t>
  </si>
  <si>
    <t>13.59, Ni</t>
  </si>
  <si>
    <t>2.51, Mo</t>
  </si>
  <si>
    <t>0.3, Sn</t>
  </si>
  <si>
    <t>0.49, Si</t>
  </si>
  <si>
    <t>1.51, Mn</t>
  </si>
  <si>
    <t>63.21, Fe</t>
  </si>
  <si>
    <t>0.92:0.08</t>
  </si>
  <si>
    <t>0Ca</t>
  </si>
  <si>
    <t>pH=6</t>
  </si>
  <si>
    <t>0.5Ca</t>
  </si>
  <si>
    <t>pH=11</t>
  </si>
  <si>
    <t>conventional</t>
  </si>
  <si>
    <t>17.28, Cr</t>
  </si>
  <si>
    <t>C, 0.17</t>
  </si>
  <si>
    <t>0.98, Si</t>
  </si>
  <si>
    <t>0.26, Mn</t>
  </si>
  <si>
    <t>4.39, Ni</t>
  </si>
  <si>
    <t>0.34, Mo</t>
  </si>
  <si>
    <t>76.58, Fe</t>
  </si>
  <si>
    <t>0.598 mol/L</t>
  </si>
  <si>
    <t>high-speed</t>
  </si>
  <si>
    <t>0.25:0.75</t>
  </si>
  <si>
    <t>Mg-Gd-Ag</t>
  </si>
  <si>
    <t>AC</t>
  </si>
  <si>
    <t>6, Gd</t>
  </si>
  <si>
    <t>2, Ag</t>
  </si>
  <si>
    <t>92, Mg</t>
  </si>
  <si>
    <t>NaCl-24h</t>
  </si>
  <si>
    <t>ECAP</t>
  </si>
  <si>
    <t>ECAP&amp;A</t>
  </si>
  <si>
    <t>Al-4Mg-2Zn-0.3Ag</t>
  </si>
  <si>
    <t>T6</t>
  </si>
  <si>
    <t>3.98, Mg</t>
  </si>
  <si>
    <t>1.93, Zn</t>
  </si>
  <si>
    <t>0.35, Ag</t>
  </si>
  <si>
    <t>0.12, Fe</t>
  </si>
  <si>
    <t>93.13, Al</t>
  </si>
  <si>
    <t>0.961:0.039</t>
  </si>
  <si>
    <t>TMT-48h</t>
  </si>
  <si>
    <t>0.527:0.473</t>
  </si>
  <si>
    <t>CC-HEBM</t>
  </si>
  <si>
    <t>4.31, Mg</t>
  </si>
  <si>
    <t>0.85, Mn</t>
  </si>
  <si>
    <t>0.178, Fe</t>
  </si>
  <si>
    <t>0.044, Si</t>
  </si>
  <si>
    <t>0.078, Cr</t>
  </si>
  <si>
    <t>94.54, Al</t>
  </si>
  <si>
    <t>0.565:0.435</t>
  </si>
  <si>
    <t>0.6 M NaCl</t>
  </si>
  <si>
    <t>SPS</t>
  </si>
  <si>
    <t>4.08, Mg</t>
  </si>
  <si>
    <t>0.6, Mn</t>
  </si>
  <si>
    <t>0.304, Fe</t>
  </si>
  <si>
    <t>0.128, Si</t>
  </si>
  <si>
    <t>0.109, Cr</t>
  </si>
  <si>
    <t>94.779, Al</t>
  </si>
  <si>
    <t>SPS-0.5V</t>
  </si>
  <si>
    <t>3.92, Mg</t>
  </si>
  <si>
    <t>0.594, Mn</t>
  </si>
  <si>
    <t>0.576, Fe</t>
  </si>
  <si>
    <t>0.144, Si</t>
  </si>
  <si>
    <t>0.141, Cr</t>
  </si>
  <si>
    <t>0.484, V</t>
  </si>
  <si>
    <t>94.141, Al</t>
  </si>
  <si>
    <t>SPS-5V</t>
  </si>
  <si>
    <t>3.74, Mg</t>
  </si>
  <si>
    <t>0.558, Mn</t>
  </si>
  <si>
    <t>0.426, Fe</t>
  </si>
  <si>
    <t>0.132, Si</t>
  </si>
  <si>
    <t>0.119, Cr</t>
  </si>
  <si>
    <t>4.77, V</t>
  </si>
  <si>
    <t>90.255, Al</t>
  </si>
  <si>
    <t>SA</t>
  </si>
  <si>
    <t>17.7, Cr</t>
  </si>
  <si>
    <t>13.7, Ni</t>
  </si>
  <si>
    <t>0.065, C</t>
  </si>
  <si>
    <t>68.535, Fe</t>
  </si>
  <si>
    <t>AN</t>
  </si>
  <si>
    <t>6R</t>
  </si>
  <si>
    <t>GBE</t>
  </si>
  <si>
    <t>SEN</t>
  </si>
  <si>
    <t> AlSi10Mg </t>
  </si>
  <si>
    <t>SZ</t>
  </si>
  <si>
    <t>10.8, Si</t>
  </si>
  <si>
    <t>0.35, Mg</t>
  </si>
  <si>
    <t>0.55, Fe</t>
  </si>
  <si>
    <t>88.3, Al</t>
  </si>
  <si>
    <t>0.768:0.232</t>
  </si>
  <si>
    <t>top</t>
  </si>
  <si>
    <t>side</t>
  </si>
  <si>
    <t>MgZnZr</t>
  </si>
  <si>
    <t>0Gd</t>
  </si>
  <si>
    <t>1.2, Zn</t>
  </si>
  <si>
    <t>0.18, Zr</t>
  </si>
  <si>
    <t>98.62, Mg</t>
  </si>
  <si>
    <t>0.8Gd</t>
  </si>
  <si>
    <t>1.19, Zn</t>
  </si>
  <si>
    <t>0.78, Gd</t>
  </si>
  <si>
    <t>97.85, Mg</t>
  </si>
  <si>
    <t>1.4Gd</t>
  </si>
  <si>
    <t>1.18, Zn</t>
  </si>
  <si>
    <t>1.39, Gd</t>
  </si>
  <si>
    <t>97.25, Mg</t>
  </si>
  <si>
    <t>2Gd</t>
  </si>
  <si>
    <t>0.17, Zr</t>
  </si>
  <si>
    <t>2, Gd</t>
  </si>
  <si>
    <t>96.65, Mg</t>
  </si>
  <si>
    <t>0Gd-E</t>
  </si>
  <si>
    <t>0.8Gd-E</t>
  </si>
  <si>
    <t>1.4Gd-E</t>
  </si>
  <si>
    <t>2Gd-E</t>
  </si>
  <si>
    <t>Al-4.2Mg-0.4Sc-0.2 Zr</t>
  </si>
  <si>
    <t>LPBF-XY</t>
  </si>
  <si>
    <t>4.2, Mg</t>
  </si>
  <si>
    <t xml:space="preserve">0.4, Sc </t>
  </si>
  <si>
    <t>0.2, Zr</t>
  </si>
  <si>
    <t>95.2, Al</t>
  </si>
  <si>
    <t>0.856:0.144</t>
  </si>
  <si>
    <t>LPBF-YZ</t>
  </si>
  <si>
    <t>0.915:0.085</t>
  </si>
  <si>
    <t>TWIP steel</t>
  </si>
  <si>
    <t>As-is</t>
  </si>
  <si>
    <t>15.53, Mn</t>
  </si>
  <si>
    <t>0.65, C</t>
  </si>
  <si>
    <t>0.93, Mo</t>
  </si>
  <si>
    <t>2.2, Cr</t>
  </si>
  <si>
    <t>3.03, Ni</t>
  </si>
  <si>
    <t>77.36, Fe</t>
  </si>
  <si>
    <t>0.36:0.64</t>
  </si>
  <si>
    <t>4 % NaCl + 10 −3mol/L Na2S2O3</t>
  </si>
  <si>
    <t>700-6h</t>
  </si>
  <si>
    <t>700-24h</t>
  </si>
  <si>
    <t>ZW61</t>
  </si>
  <si>
    <t>6.47, Zn</t>
  </si>
  <si>
    <t>1.25, Y</t>
  </si>
  <si>
    <t>92.28, Mg</t>
  </si>
  <si>
    <t>0.366:0.634</t>
  </si>
  <si>
    <t>ZW101</t>
  </si>
  <si>
    <t>10.4, Z</t>
  </si>
  <si>
    <t>0.992, Y</t>
  </si>
  <si>
    <t>88.608, Mg</t>
  </si>
  <si>
    <t>DUF treatment</t>
  </si>
  <si>
    <t>Mg-Sm</t>
  </si>
  <si>
    <t>6.1, Sm</t>
  </si>
  <si>
    <t>0.55, Zn</t>
  </si>
  <si>
    <t>0.16, Zr</t>
  </si>
  <si>
    <t>93.19, Mg</t>
  </si>
  <si>
    <t>SS304</t>
  </si>
  <si>
    <t>0.07, C</t>
  </si>
  <si>
    <t>1.13, Mn</t>
  </si>
  <si>
    <t>18.09, Cr</t>
  </si>
  <si>
    <t>8.06, Ni</t>
  </si>
  <si>
    <t>72.32, Fe</t>
  </si>
  <si>
    <t>R20-T200</t>
  </si>
  <si>
    <t>R50-T200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</si>
</sst>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4472C4"/>
      <name val="Calibri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6" fontId="0" fillId="3" borderId="0" xfId="0" applyNumberFormat="1" applyFill="1" applyAlignment="1">
      <alignment horizontal="center" vertical="center"/>
    </xf>
    <xf numFmtId="10" fontId="0" fillId="4" borderId="4" xfId="0" applyNumberFormat="1" applyFill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1" fontId="0" fillId="4" borderId="0" xfId="0" applyNumberFormat="1" applyFill="1" applyAlignment="1">
      <alignment horizontal="center" vertical="center"/>
    </xf>
    <xf numFmtId="11" fontId="0" fillId="5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0" fontId="0" fillId="3" borderId="0" xfId="0" applyNumberForma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1" fontId="7" fillId="4" borderId="0" xfId="0" applyNumberFormat="1" applyFont="1" applyFill="1" applyAlignment="1">
      <alignment horizontal="center" vertical="center"/>
    </xf>
    <xf numFmtId="10" fontId="0" fillId="0" borderId="0" xfId="0" applyNumberFormat="1"/>
    <xf numFmtId="0" fontId="0" fillId="4" borderId="0" xfId="0" applyFill="1"/>
    <xf numFmtId="164" fontId="0" fillId="0" borderId="0" xfId="0" applyNumberFormat="1"/>
    <xf numFmtId="0" fontId="0" fillId="6" borderId="0" xfId="0" applyFill="1"/>
    <xf numFmtId="11" fontId="0" fillId="0" borderId="0" xfId="0" applyNumberFormat="1"/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343455</xdr:colOff>
      <xdr:row>1</xdr:row>
      <xdr:rowOff>160323</xdr:rowOff>
    </xdr:from>
    <xdr:to>
      <xdr:col>30</xdr:col>
      <xdr:colOff>291502</xdr:colOff>
      <xdr:row>18</xdr:row>
      <xdr:rowOff>73657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DB51C5-592F-4105-B7B7-B7EEB41C60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87" b="3994"/>
        <a:stretch/>
      </xdr:blipFill>
      <xdr:spPr bwMode="auto">
        <a:xfrm>
          <a:off x="32139637" y="348348"/>
          <a:ext cx="5242463" cy="3109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484908</xdr:colOff>
      <xdr:row>34</xdr:row>
      <xdr:rowOff>89064</xdr:rowOff>
    </xdr:from>
    <xdr:to>
      <xdr:col>30</xdr:col>
      <xdr:colOff>455220</xdr:colOff>
      <xdr:row>47</xdr:row>
      <xdr:rowOff>94474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83B8A1-882D-4A1B-ACD6-67835C9F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1090" y="6481948"/>
          <a:ext cx="5264728" cy="2449746"/>
        </a:xfrm>
        <a:prstGeom prst="rect">
          <a:avLst/>
        </a:prstGeom>
      </xdr:spPr>
    </xdr:pic>
    <xdr:clientData/>
  </xdr:twoCellAnchor>
  <xdr:twoCellAnchor editAs="oneCell">
    <xdr:from>
      <xdr:col>27</xdr:col>
      <xdr:colOff>1039090</xdr:colOff>
      <xdr:row>18</xdr:row>
      <xdr:rowOff>152895</xdr:rowOff>
    </xdr:from>
    <xdr:to>
      <xdr:col>29</xdr:col>
      <xdr:colOff>316676</xdr:colOff>
      <xdr:row>34</xdr:row>
      <xdr:rowOff>33558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A7EABE-56EC-41D1-BE76-7E1AFD403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8830" y="3537362"/>
          <a:ext cx="3344884" cy="288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zoomScale="85" zoomScaleNormal="85" workbookViewId="0">
      <selection activeCell="A85" sqref="A85"/>
    </sheetView>
  </sheetViews>
  <sheetFormatPr defaultColWidth="8.7265625" defaultRowHeight="14.5" x14ac:dyDescent="0.35"/>
  <cols>
    <col min="1" max="1" width="13.81640625" style="2" bestFit="1" customWidth="1"/>
    <col min="2" max="2" width="21.54296875" style="3" bestFit="1" customWidth="1"/>
    <col min="3" max="3" width="8.7265625" style="1"/>
    <col min="4" max="4" width="11.453125" style="19" bestFit="1" customWidth="1"/>
    <col min="5" max="11" width="8.7265625" style="11"/>
    <col min="12" max="12" width="8.7265625" style="20"/>
    <col min="13" max="13" width="30.54296875" style="11" bestFit="1" customWidth="1"/>
    <col min="14" max="14" width="13.453125" style="11" bestFit="1" customWidth="1"/>
    <col min="15" max="15" width="19.1796875" style="11" bestFit="1" customWidth="1"/>
    <col min="16" max="16" width="31.7265625" style="7" bestFit="1" customWidth="1"/>
    <col min="17" max="17" width="11.81640625" style="7" bestFit="1" customWidth="1"/>
    <col min="18" max="18" width="18.54296875" style="15" bestFit="1" customWidth="1"/>
    <col min="19" max="19" width="8.7265625" style="1"/>
    <col min="20" max="20" width="32.453125" style="6" customWidth="1"/>
    <col min="21" max="21" width="44.26953125" style="25" customWidth="1"/>
    <col min="22" max="22" width="33.81640625" style="7" customWidth="1"/>
    <col min="23" max="23" width="18.7265625" style="7" customWidth="1"/>
    <col min="24" max="24" width="23.1796875" style="8" bestFit="1" customWidth="1"/>
    <col min="25" max="25" width="23" style="8" bestFit="1" customWidth="1"/>
    <col min="26" max="26" width="15.1796875" style="9" bestFit="1" customWidth="1"/>
    <col min="27" max="27" width="8.7265625" style="1"/>
    <col min="28" max="28" width="48.81640625" style="16" customWidth="1"/>
    <col min="29" max="16384" width="8.7265625" style="1"/>
  </cols>
  <sheetData>
    <row r="1" spans="1:28" s="4" customFormat="1" x14ac:dyDescent="0.35">
      <c r="A1" s="47" t="s">
        <v>0</v>
      </c>
      <c r="B1" s="49" t="s">
        <v>1</v>
      </c>
      <c r="C1" s="53" t="s">
        <v>2</v>
      </c>
      <c r="D1" s="44" t="s">
        <v>3</v>
      </c>
      <c r="E1" s="45"/>
      <c r="F1" s="45"/>
      <c r="G1" s="45"/>
      <c r="H1" s="45"/>
      <c r="I1" s="45"/>
      <c r="J1" s="45"/>
      <c r="K1" s="45"/>
      <c r="L1" s="46"/>
      <c r="M1" s="51" t="s">
        <v>4</v>
      </c>
      <c r="N1" s="51" t="s">
        <v>5</v>
      </c>
      <c r="O1" s="51" t="s">
        <v>6</v>
      </c>
      <c r="P1" s="57" t="s">
        <v>7</v>
      </c>
      <c r="Q1" s="32" t="s">
        <v>8</v>
      </c>
      <c r="R1" s="58" t="s">
        <v>9</v>
      </c>
      <c r="S1" s="55" t="s">
        <v>10</v>
      </c>
      <c r="T1" s="40" t="s">
        <v>11</v>
      </c>
      <c r="U1" s="42" t="s">
        <v>12</v>
      </c>
      <c r="V1" s="32" t="s">
        <v>13</v>
      </c>
      <c r="W1" s="32" t="s">
        <v>14</v>
      </c>
      <c r="X1" s="34" t="s">
        <v>15</v>
      </c>
      <c r="Y1" s="34" t="s">
        <v>16</v>
      </c>
      <c r="Z1" s="36" t="s">
        <v>17</v>
      </c>
      <c r="AB1" s="38" t="s">
        <v>18</v>
      </c>
    </row>
    <row r="2" spans="1:28" s="5" customFormat="1" x14ac:dyDescent="0.35">
      <c r="A2" s="48"/>
      <c r="B2" s="50"/>
      <c r="C2" s="54"/>
      <c r="D2" s="17">
        <v>1</v>
      </c>
      <c r="E2" s="10">
        <v>2</v>
      </c>
      <c r="F2" s="10">
        <v>3</v>
      </c>
      <c r="G2" s="10">
        <v>4</v>
      </c>
      <c r="H2" s="10">
        <v>5</v>
      </c>
      <c r="I2" s="10">
        <v>6</v>
      </c>
      <c r="J2" s="10">
        <v>7</v>
      </c>
      <c r="K2" s="10">
        <v>8</v>
      </c>
      <c r="L2" s="18">
        <v>9</v>
      </c>
      <c r="M2" s="52"/>
      <c r="N2" s="52"/>
      <c r="O2" s="52"/>
      <c r="P2" s="52"/>
      <c r="Q2" s="33"/>
      <c r="R2" s="59"/>
      <c r="S2" s="56"/>
      <c r="T2" s="41"/>
      <c r="U2" s="43"/>
      <c r="V2" s="33"/>
      <c r="W2" s="33"/>
      <c r="X2" s="35"/>
      <c r="Y2" s="35"/>
      <c r="Z2" s="37"/>
      <c r="AB2" s="39"/>
    </row>
    <row r="3" spans="1:28" x14ac:dyDescent="0.35">
      <c r="A3" s="2" t="s">
        <v>19</v>
      </c>
      <c r="B3" s="3" t="s">
        <v>20</v>
      </c>
      <c r="D3" s="19" t="s">
        <v>21</v>
      </c>
      <c r="E3" s="11" t="s">
        <v>22</v>
      </c>
      <c r="M3" s="11">
        <v>-0.25</v>
      </c>
      <c r="N3" s="11">
        <v>52</v>
      </c>
      <c r="O3" s="12" t="s">
        <v>23</v>
      </c>
      <c r="P3" s="7">
        <v>-0.25</v>
      </c>
      <c r="Q3" s="7" t="s">
        <v>24</v>
      </c>
      <c r="R3" s="13">
        <v>3.5000000000000003E-2</v>
      </c>
      <c r="T3" s="6" t="s">
        <v>25</v>
      </c>
      <c r="AB3" s="16" t="s">
        <v>26</v>
      </c>
    </row>
    <row r="5" spans="1:28" x14ac:dyDescent="0.35">
      <c r="A5" s="2" t="s">
        <v>27</v>
      </c>
      <c r="B5" s="3" t="s">
        <v>28</v>
      </c>
      <c r="D5" s="19" t="s">
        <v>29</v>
      </c>
      <c r="E5" s="19" t="s">
        <v>30</v>
      </c>
      <c r="F5" s="11" t="s">
        <v>31</v>
      </c>
      <c r="G5" s="11" t="s">
        <v>32</v>
      </c>
      <c r="H5" s="11" t="s">
        <v>33</v>
      </c>
      <c r="I5" s="11" t="s">
        <v>34</v>
      </c>
      <c r="J5" s="11" t="s">
        <v>35</v>
      </c>
      <c r="M5" s="11">
        <v>-0.12</v>
      </c>
      <c r="N5" s="11">
        <v>14.6</v>
      </c>
      <c r="O5" s="11" t="s">
        <v>36</v>
      </c>
      <c r="P5" s="7">
        <v>0.2</v>
      </c>
      <c r="Q5" s="7" t="s">
        <v>37</v>
      </c>
      <c r="R5" s="14">
        <v>0.1</v>
      </c>
      <c r="T5" s="6">
        <v>4.53</v>
      </c>
      <c r="U5" s="25">
        <v>42100</v>
      </c>
      <c r="V5" s="7">
        <f>1.8*10^(-7)</f>
        <v>1.8E-7</v>
      </c>
      <c r="W5" s="7">
        <v>0.94</v>
      </c>
      <c r="X5" s="8">
        <v>1550</v>
      </c>
      <c r="Y5" s="8">
        <f>2.17*10^(-5)</f>
        <v>2.1700000000000002E-5</v>
      </c>
      <c r="Z5" s="9">
        <v>0.98</v>
      </c>
      <c r="AB5" s="16" t="s">
        <v>38</v>
      </c>
    </row>
    <row r="6" spans="1:28" x14ac:dyDescent="0.35">
      <c r="A6" s="2" t="s">
        <v>27</v>
      </c>
      <c r="B6" s="3" t="s">
        <v>28</v>
      </c>
      <c r="D6" s="19" t="s">
        <v>29</v>
      </c>
      <c r="E6" s="19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 t="s">
        <v>35</v>
      </c>
      <c r="M6" s="11">
        <v>-0.12</v>
      </c>
      <c r="N6" s="11">
        <v>14.6</v>
      </c>
      <c r="O6" s="11" t="s">
        <v>36</v>
      </c>
      <c r="P6" s="7">
        <v>0.4</v>
      </c>
      <c r="Q6" s="7" t="s">
        <v>37</v>
      </c>
      <c r="R6" s="14">
        <v>0.1</v>
      </c>
      <c r="T6" s="6">
        <v>4.2699999999999996</v>
      </c>
      <c r="U6" s="25">
        <v>37600</v>
      </c>
      <c r="V6" s="7">
        <f>2.37*10^(-7)</f>
        <v>2.3699999999999999E-7</v>
      </c>
      <c r="W6" s="7">
        <v>0.93</v>
      </c>
      <c r="X6" s="8">
        <v>1630</v>
      </c>
      <c r="Y6" s="8">
        <f>2.32*10^(-5)</f>
        <v>2.3200000000000001E-5</v>
      </c>
      <c r="Z6" s="9">
        <v>0.99</v>
      </c>
      <c r="AB6" s="16" t="s">
        <v>38</v>
      </c>
    </row>
    <row r="7" spans="1:28" x14ac:dyDescent="0.35">
      <c r="A7" s="2" t="s">
        <v>27</v>
      </c>
      <c r="B7" s="3" t="s">
        <v>28</v>
      </c>
      <c r="D7" s="19" t="s">
        <v>29</v>
      </c>
      <c r="E7" s="19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M7" s="11">
        <v>-0.12</v>
      </c>
      <c r="N7" s="11">
        <v>14.6</v>
      </c>
      <c r="O7" s="11" t="s">
        <v>36</v>
      </c>
      <c r="P7" s="7">
        <v>0.6</v>
      </c>
      <c r="Q7" s="7" t="s">
        <v>37</v>
      </c>
      <c r="R7" s="14">
        <v>0.1</v>
      </c>
      <c r="T7" s="6">
        <v>4.16</v>
      </c>
      <c r="U7" s="25">
        <v>23100</v>
      </c>
      <c r="V7" s="7">
        <f>3.19*10^(-7)</f>
        <v>3.1899999999999998E-7</v>
      </c>
      <c r="W7" s="7">
        <v>0.95</v>
      </c>
      <c r="X7" s="8">
        <v>1900</v>
      </c>
      <c r="Y7" s="8">
        <f>2.55*10^(-5)</f>
        <v>2.55E-5</v>
      </c>
      <c r="Z7" s="9">
        <v>0.9</v>
      </c>
      <c r="AB7" s="16" t="s">
        <v>38</v>
      </c>
    </row>
    <row r="8" spans="1:28" x14ac:dyDescent="0.35">
      <c r="A8" s="2" t="s">
        <v>27</v>
      </c>
      <c r="B8" s="3" t="s">
        <v>28</v>
      </c>
      <c r="D8" s="19" t="s">
        <v>29</v>
      </c>
      <c r="E8" s="19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35</v>
      </c>
      <c r="M8" s="11">
        <v>-0.12</v>
      </c>
      <c r="N8" s="11">
        <v>14.6</v>
      </c>
      <c r="O8" s="11" t="s">
        <v>36</v>
      </c>
      <c r="P8" s="7">
        <v>0.8</v>
      </c>
      <c r="Q8" s="7" t="s">
        <v>37</v>
      </c>
      <c r="R8" s="14">
        <v>0.1</v>
      </c>
      <c r="T8" s="6">
        <v>4.2699999999999996</v>
      </c>
      <c r="U8" s="25">
        <v>19700</v>
      </c>
      <c r="V8" s="7">
        <f>3.6*10^(-7)</f>
        <v>3.5999999999999999E-7</v>
      </c>
      <c r="W8" s="7">
        <v>0.9</v>
      </c>
      <c r="X8" s="8">
        <v>2120</v>
      </c>
      <c r="Y8" s="8">
        <f>2.9*10^(-5)</f>
        <v>2.9E-5</v>
      </c>
      <c r="Z8" s="9">
        <v>0.95</v>
      </c>
      <c r="AB8" s="16" t="s">
        <v>38</v>
      </c>
    </row>
    <row r="9" spans="1:28" x14ac:dyDescent="0.35">
      <c r="A9" s="2" t="s">
        <v>27</v>
      </c>
      <c r="B9" s="3" t="s">
        <v>39</v>
      </c>
      <c r="D9" s="19" t="s">
        <v>29</v>
      </c>
      <c r="E9" s="19" t="s">
        <v>30</v>
      </c>
      <c r="F9" s="11" t="s">
        <v>31</v>
      </c>
      <c r="G9" s="11" t="s">
        <v>32</v>
      </c>
      <c r="H9" s="11" t="s">
        <v>33</v>
      </c>
      <c r="I9" s="11" t="s">
        <v>34</v>
      </c>
      <c r="J9" s="11" t="s">
        <v>35</v>
      </c>
      <c r="M9" s="11">
        <v>-0.13500000000000001</v>
      </c>
      <c r="N9" s="11">
        <v>16.2</v>
      </c>
      <c r="O9" s="11" t="s">
        <v>40</v>
      </c>
      <c r="P9" s="7">
        <v>0.2</v>
      </c>
      <c r="Q9" s="7" t="s">
        <v>37</v>
      </c>
      <c r="R9" s="14">
        <v>0.1</v>
      </c>
      <c r="T9" s="6">
        <v>5.33</v>
      </c>
      <c r="U9" s="25">
        <v>41000</v>
      </c>
      <c r="V9" s="7">
        <f>2.24*10^(-7)</f>
        <v>2.2400000000000002E-7</v>
      </c>
      <c r="W9" s="7">
        <v>0.99</v>
      </c>
      <c r="X9" s="8">
        <v>1600</v>
      </c>
      <c r="Y9" s="8">
        <f>2.3*10^(-5)</f>
        <v>2.3E-5</v>
      </c>
      <c r="Z9" s="9">
        <v>0.93</v>
      </c>
      <c r="AB9" s="16" t="s">
        <v>38</v>
      </c>
    </row>
    <row r="10" spans="1:28" x14ac:dyDescent="0.35">
      <c r="A10" s="2" t="s">
        <v>27</v>
      </c>
      <c r="B10" s="3" t="s">
        <v>39</v>
      </c>
      <c r="D10" s="19" t="s">
        <v>29</v>
      </c>
      <c r="E10" s="19" t="s">
        <v>30</v>
      </c>
      <c r="F10" s="11" t="s">
        <v>31</v>
      </c>
      <c r="G10" s="11" t="s">
        <v>32</v>
      </c>
      <c r="H10" s="11" t="s">
        <v>33</v>
      </c>
      <c r="I10" s="11" t="s">
        <v>34</v>
      </c>
      <c r="J10" s="11" t="s">
        <v>35</v>
      </c>
      <c r="M10" s="11">
        <v>-0.13500000000000001</v>
      </c>
      <c r="N10" s="11">
        <v>16.2</v>
      </c>
      <c r="O10" s="11" t="s">
        <v>40</v>
      </c>
      <c r="P10" s="7">
        <v>0.4</v>
      </c>
      <c r="Q10" s="7" t="s">
        <v>37</v>
      </c>
      <c r="R10" s="14">
        <v>0.1</v>
      </c>
      <c r="T10" s="6">
        <v>4.26</v>
      </c>
      <c r="U10" s="25">
        <v>36800</v>
      </c>
      <c r="V10" s="7">
        <f>2.6*10^(-7)</f>
        <v>2.6E-7</v>
      </c>
      <c r="W10" s="7">
        <v>0.92</v>
      </c>
      <c r="X10" s="8">
        <v>1660</v>
      </c>
      <c r="Y10" s="8">
        <f>2.6*10^(-5)</f>
        <v>2.6000000000000002E-5</v>
      </c>
      <c r="Z10" s="9">
        <v>0.93</v>
      </c>
      <c r="AB10" s="16" t="s">
        <v>38</v>
      </c>
    </row>
    <row r="11" spans="1:28" x14ac:dyDescent="0.35">
      <c r="A11" s="2" t="s">
        <v>27</v>
      </c>
      <c r="B11" s="3" t="s">
        <v>39</v>
      </c>
      <c r="D11" s="19" t="s">
        <v>29</v>
      </c>
      <c r="E11" s="19" t="s">
        <v>30</v>
      </c>
      <c r="F11" s="11" t="s">
        <v>31</v>
      </c>
      <c r="G11" s="11" t="s">
        <v>32</v>
      </c>
      <c r="H11" s="11" t="s">
        <v>33</v>
      </c>
      <c r="I11" s="11" t="s">
        <v>34</v>
      </c>
      <c r="J11" s="11" t="s">
        <v>35</v>
      </c>
      <c r="M11" s="11">
        <v>-0.13500000000000001</v>
      </c>
      <c r="N11" s="11">
        <v>16.2</v>
      </c>
      <c r="O11" s="11" t="s">
        <v>40</v>
      </c>
      <c r="P11" s="7">
        <v>0.6</v>
      </c>
      <c r="Q11" s="7" t="s">
        <v>37</v>
      </c>
      <c r="R11" s="14">
        <v>0.1</v>
      </c>
      <c r="T11" s="6">
        <v>3.24</v>
      </c>
      <c r="U11" s="25">
        <v>23000</v>
      </c>
      <c r="V11" s="7">
        <f>3.58*10^(-7)</f>
        <v>3.58E-7</v>
      </c>
      <c r="W11" s="7">
        <v>0.88</v>
      </c>
      <c r="X11" s="8">
        <v>1890</v>
      </c>
      <c r="Y11" s="8">
        <f>3.11*10^(-5)</f>
        <v>3.1100000000000004E-5</v>
      </c>
      <c r="Z11" s="9">
        <v>0.82</v>
      </c>
      <c r="AB11" s="16" t="s">
        <v>38</v>
      </c>
    </row>
    <row r="12" spans="1:28" x14ac:dyDescent="0.35">
      <c r="A12" s="2" t="s">
        <v>27</v>
      </c>
      <c r="B12" s="3" t="s">
        <v>39</v>
      </c>
      <c r="D12" s="19" t="s">
        <v>29</v>
      </c>
      <c r="E12" s="19" t="s">
        <v>30</v>
      </c>
      <c r="F12" s="11" t="s">
        <v>31</v>
      </c>
      <c r="G12" s="11" t="s">
        <v>32</v>
      </c>
      <c r="H12" s="11" t="s">
        <v>33</v>
      </c>
      <c r="I12" s="11" t="s">
        <v>34</v>
      </c>
      <c r="J12" s="11" t="s">
        <v>35</v>
      </c>
      <c r="M12" s="11">
        <v>-0.13500000000000001</v>
      </c>
      <c r="N12" s="11">
        <v>16.2</v>
      </c>
      <c r="O12" s="11" t="s">
        <v>40</v>
      </c>
      <c r="P12" s="7">
        <v>0.8</v>
      </c>
      <c r="Q12" s="7" t="s">
        <v>37</v>
      </c>
      <c r="R12" s="14">
        <v>0.1</v>
      </c>
      <c r="T12" s="6">
        <v>4.57</v>
      </c>
      <c r="U12" s="25">
        <v>19000</v>
      </c>
      <c r="V12" s="7">
        <f>3.98*10^(-7)</f>
        <v>3.9799999999999999E-7</v>
      </c>
      <c r="W12" s="7">
        <v>0.81</v>
      </c>
      <c r="X12" s="8">
        <v>2110</v>
      </c>
      <c r="Y12" s="8">
        <f>3.35*10^(-5)</f>
        <v>3.3500000000000001E-5</v>
      </c>
      <c r="Z12" s="9">
        <v>0.9</v>
      </c>
      <c r="AB12" s="16" t="s">
        <v>38</v>
      </c>
    </row>
    <row r="13" spans="1:28" x14ac:dyDescent="0.35">
      <c r="A13" s="2" t="s">
        <v>27</v>
      </c>
      <c r="B13" s="3" t="s">
        <v>41</v>
      </c>
      <c r="D13" s="19" t="s">
        <v>29</v>
      </c>
      <c r="E13" s="19" t="s">
        <v>30</v>
      </c>
      <c r="F13" s="11" t="s">
        <v>31</v>
      </c>
      <c r="G13" s="11" t="s">
        <v>32</v>
      </c>
      <c r="H13" s="11" t="s">
        <v>33</v>
      </c>
      <c r="I13" s="11" t="s">
        <v>34</v>
      </c>
      <c r="J13" s="11" t="s">
        <v>35</v>
      </c>
      <c r="M13" s="11">
        <v>-0.125</v>
      </c>
      <c r="N13" s="11">
        <v>40</v>
      </c>
      <c r="O13" s="11" t="s">
        <v>42</v>
      </c>
      <c r="P13" s="7">
        <v>0.2</v>
      </c>
      <c r="Q13" s="7" t="s">
        <v>37</v>
      </c>
      <c r="R13" s="14">
        <v>0.1</v>
      </c>
      <c r="T13" s="6">
        <v>4.37</v>
      </c>
      <c r="U13" s="25">
        <v>26000</v>
      </c>
      <c r="V13" s="7">
        <f>2.43*10^(-7)</f>
        <v>2.4299999999999999E-7</v>
      </c>
      <c r="W13" s="7">
        <v>0.99</v>
      </c>
      <c r="X13" s="8">
        <v>1560</v>
      </c>
      <c r="Y13" s="8">
        <f>2.5*10^(-5)</f>
        <v>2.5000000000000001E-5</v>
      </c>
      <c r="Z13" s="9">
        <v>0.92</v>
      </c>
      <c r="AB13" s="16" t="s">
        <v>38</v>
      </c>
    </row>
    <row r="14" spans="1:28" x14ac:dyDescent="0.35">
      <c r="A14" s="2" t="s">
        <v>27</v>
      </c>
      <c r="B14" s="3" t="s">
        <v>41</v>
      </c>
      <c r="D14" s="19" t="s">
        <v>29</v>
      </c>
      <c r="E14" s="19" t="s">
        <v>30</v>
      </c>
      <c r="F14" s="11" t="s">
        <v>31</v>
      </c>
      <c r="G14" s="11" t="s">
        <v>32</v>
      </c>
      <c r="H14" s="11" t="s">
        <v>33</v>
      </c>
      <c r="I14" s="11" t="s">
        <v>34</v>
      </c>
      <c r="J14" s="11" t="s">
        <v>35</v>
      </c>
      <c r="M14" s="11">
        <v>-0.125</v>
      </c>
      <c r="N14" s="11">
        <v>40</v>
      </c>
      <c r="O14" s="11" t="s">
        <v>42</v>
      </c>
      <c r="P14" s="7">
        <v>0.4</v>
      </c>
      <c r="Q14" s="7" t="s">
        <v>37</v>
      </c>
      <c r="R14" s="14">
        <v>0.1</v>
      </c>
      <c r="T14" s="6">
        <v>4.33</v>
      </c>
      <c r="U14" s="25">
        <v>24000</v>
      </c>
      <c r="V14" s="7">
        <f>2.55*10^(-7)</f>
        <v>2.5499999999999999E-7</v>
      </c>
      <c r="W14" s="7">
        <v>0.98</v>
      </c>
      <c r="X14" s="8">
        <v>1680</v>
      </c>
      <c r="Y14" s="8">
        <f>2.67*10^(-5)</f>
        <v>2.6700000000000002E-5</v>
      </c>
      <c r="Z14" s="9">
        <v>0.93</v>
      </c>
      <c r="AB14" s="16" t="s">
        <v>38</v>
      </c>
    </row>
    <row r="15" spans="1:28" x14ac:dyDescent="0.35">
      <c r="A15" s="2" t="s">
        <v>27</v>
      </c>
      <c r="B15" s="3" t="s">
        <v>41</v>
      </c>
      <c r="D15" s="19" t="s">
        <v>29</v>
      </c>
      <c r="E15" s="19" t="s">
        <v>30</v>
      </c>
      <c r="F15" s="11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M15" s="11">
        <v>-0.125</v>
      </c>
      <c r="N15" s="11">
        <v>40</v>
      </c>
      <c r="O15" s="11" t="s">
        <v>42</v>
      </c>
      <c r="P15" s="7">
        <v>0.6</v>
      </c>
      <c r="Q15" s="7" t="s">
        <v>37</v>
      </c>
      <c r="R15" s="14">
        <v>0.1</v>
      </c>
      <c r="T15" s="6">
        <v>4.3</v>
      </c>
      <c r="U15" s="25">
        <v>22000</v>
      </c>
      <c r="V15" s="7">
        <f>3.65*10^(-7)</f>
        <v>3.65E-7</v>
      </c>
      <c r="W15" s="7">
        <v>0.86</v>
      </c>
      <c r="X15" s="8">
        <v>1880</v>
      </c>
      <c r="Y15" s="8">
        <f>3.16*10^(-5)</f>
        <v>3.1600000000000002E-5</v>
      </c>
      <c r="Z15" s="9">
        <v>0.96</v>
      </c>
      <c r="AB15" s="16" t="s">
        <v>38</v>
      </c>
    </row>
    <row r="16" spans="1:28" x14ac:dyDescent="0.35">
      <c r="A16" s="2" t="s">
        <v>27</v>
      </c>
      <c r="B16" s="3" t="s">
        <v>41</v>
      </c>
      <c r="D16" s="19" t="s">
        <v>29</v>
      </c>
      <c r="E16" s="19" t="s">
        <v>30</v>
      </c>
      <c r="F16" s="11" t="s">
        <v>31</v>
      </c>
      <c r="G16" s="11" t="s">
        <v>32</v>
      </c>
      <c r="H16" s="11" t="s">
        <v>33</v>
      </c>
      <c r="I16" s="11" t="s">
        <v>34</v>
      </c>
      <c r="J16" s="11" t="s">
        <v>35</v>
      </c>
      <c r="M16" s="11">
        <v>-0.125</v>
      </c>
      <c r="N16" s="11">
        <v>40</v>
      </c>
      <c r="O16" s="11" t="s">
        <v>42</v>
      </c>
      <c r="P16" s="7">
        <v>0.8</v>
      </c>
      <c r="Q16" s="7" t="s">
        <v>37</v>
      </c>
      <c r="R16" s="14">
        <v>0.1</v>
      </c>
      <c r="T16" s="6">
        <v>4.2300000000000004</v>
      </c>
      <c r="U16" s="25">
        <v>7500</v>
      </c>
      <c r="V16" s="7">
        <f>4.16*10^(-7)</f>
        <v>4.1600000000000002E-7</v>
      </c>
      <c r="W16" s="7">
        <v>0.88</v>
      </c>
      <c r="X16" s="8">
        <v>2140</v>
      </c>
      <c r="Y16" s="8">
        <f>4.05*10^(-5)</f>
        <v>4.0500000000000002E-5</v>
      </c>
      <c r="Z16" s="9">
        <v>0.94</v>
      </c>
      <c r="AB16" s="16" t="s">
        <v>38</v>
      </c>
    </row>
    <row r="17" spans="1:28" x14ac:dyDescent="0.35">
      <c r="R17" s="14"/>
    </row>
    <row r="18" spans="1:28" x14ac:dyDescent="0.35">
      <c r="A18" s="2" t="s">
        <v>43</v>
      </c>
      <c r="B18" s="3" t="s">
        <v>28</v>
      </c>
      <c r="D18" s="19" t="s">
        <v>44</v>
      </c>
      <c r="E18" s="11" t="s">
        <v>45</v>
      </c>
      <c r="F18" s="11" t="s">
        <v>46</v>
      </c>
      <c r="G18" s="11" t="s">
        <v>47</v>
      </c>
      <c r="H18" s="11" t="s">
        <v>48</v>
      </c>
      <c r="I18" s="11" t="s">
        <v>49</v>
      </c>
      <c r="J18" s="11" t="s">
        <v>50</v>
      </c>
      <c r="M18" s="11">
        <v>-0.17799999999999999</v>
      </c>
      <c r="N18" s="11">
        <v>28</v>
      </c>
      <c r="O18" s="24" t="s">
        <v>51</v>
      </c>
      <c r="P18" s="7">
        <v>-0.17799999999999999</v>
      </c>
      <c r="Q18" s="7" t="s">
        <v>37</v>
      </c>
      <c r="R18" s="14">
        <v>0.1</v>
      </c>
      <c r="T18" s="6">
        <v>5.5</v>
      </c>
      <c r="U18" s="25">
        <v>368110</v>
      </c>
      <c r="V18" s="21">
        <v>2.1100000000000001E-5</v>
      </c>
      <c r="W18" s="7">
        <v>0.92</v>
      </c>
      <c r="X18" s="8">
        <v>0</v>
      </c>
      <c r="Y18" s="8">
        <v>0</v>
      </c>
      <c r="Z18" s="9">
        <v>0</v>
      </c>
      <c r="AB18" s="16" t="s">
        <v>52</v>
      </c>
    </row>
    <row r="19" spans="1:28" x14ac:dyDescent="0.35">
      <c r="A19" s="2" t="s">
        <v>43</v>
      </c>
      <c r="B19" s="3" t="s">
        <v>28</v>
      </c>
      <c r="D19" s="19" t="s">
        <v>44</v>
      </c>
      <c r="E19" s="11" t="s">
        <v>45</v>
      </c>
      <c r="F19" s="11" t="s">
        <v>46</v>
      </c>
      <c r="G19" s="11" t="s">
        <v>47</v>
      </c>
      <c r="H19" s="11" t="s">
        <v>48</v>
      </c>
      <c r="I19" s="11" t="s">
        <v>49</v>
      </c>
      <c r="J19" s="11" t="s">
        <v>50</v>
      </c>
      <c r="M19" s="11">
        <v>-0.17799999999999999</v>
      </c>
      <c r="N19" s="11">
        <v>28</v>
      </c>
      <c r="O19" s="24" t="s">
        <v>51</v>
      </c>
      <c r="P19" s="7">
        <v>0.05</v>
      </c>
      <c r="Q19" s="7" t="s">
        <v>37</v>
      </c>
      <c r="R19" s="14">
        <v>0.1</v>
      </c>
      <c r="T19" s="6">
        <v>7.89</v>
      </c>
      <c r="U19" s="25">
        <v>508020</v>
      </c>
      <c r="V19" s="21">
        <v>3.578E-5</v>
      </c>
      <c r="W19" s="7">
        <v>0.93</v>
      </c>
      <c r="X19" s="8">
        <v>38060</v>
      </c>
      <c r="Y19" s="22">
        <v>4.7150000000000001E-5</v>
      </c>
      <c r="Z19" s="9">
        <v>0.91</v>
      </c>
      <c r="AB19" s="16" t="s">
        <v>52</v>
      </c>
    </row>
    <row r="20" spans="1:28" x14ac:dyDescent="0.35">
      <c r="A20" s="2" t="s">
        <v>43</v>
      </c>
      <c r="B20" s="3" t="s">
        <v>28</v>
      </c>
      <c r="D20" s="19" t="s">
        <v>44</v>
      </c>
      <c r="E20" s="11" t="s">
        <v>45</v>
      </c>
      <c r="F20" s="11" t="s">
        <v>46</v>
      </c>
      <c r="G20" s="11" t="s">
        <v>47</v>
      </c>
      <c r="H20" s="11" t="s">
        <v>48</v>
      </c>
      <c r="I20" s="11" t="s">
        <v>49</v>
      </c>
      <c r="J20" s="11" t="s">
        <v>50</v>
      </c>
      <c r="M20" s="11">
        <v>-0.17799999999999999</v>
      </c>
      <c r="N20" s="11">
        <v>28</v>
      </c>
      <c r="O20" s="24" t="s">
        <v>51</v>
      </c>
      <c r="P20" s="7">
        <v>0.5</v>
      </c>
      <c r="Q20" s="7" t="s">
        <v>37</v>
      </c>
      <c r="R20" s="14">
        <v>0.1</v>
      </c>
      <c r="T20" s="6">
        <v>4.05</v>
      </c>
      <c r="U20" s="25">
        <v>444510</v>
      </c>
      <c r="V20" s="21">
        <v>3.6949999999999997E-5</v>
      </c>
      <c r="W20" s="7">
        <v>0.93</v>
      </c>
      <c r="X20" s="8">
        <v>16720</v>
      </c>
      <c r="Y20" s="22">
        <v>7.6929999999999997E-5</v>
      </c>
      <c r="Z20" s="9">
        <v>0.92</v>
      </c>
      <c r="AB20" s="16" t="s">
        <v>52</v>
      </c>
    </row>
    <row r="21" spans="1:28" x14ac:dyDescent="0.35">
      <c r="A21" s="2" t="s">
        <v>43</v>
      </c>
      <c r="B21" s="3" t="s">
        <v>28</v>
      </c>
      <c r="D21" s="19" t="s">
        <v>44</v>
      </c>
      <c r="E21" s="11" t="s">
        <v>45</v>
      </c>
      <c r="F21" s="11" t="s">
        <v>46</v>
      </c>
      <c r="G21" s="11" t="s">
        <v>47</v>
      </c>
      <c r="H21" s="11" t="s">
        <v>48</v>
      </c>
      <c r="I21" s="11" t="s">
        <v>49</v>
      </c>
      <c r="J21" s="11" t="s">
        <v>50</v>
      </c>
      <c r="M21" s="11">
        <v>-0.17799999999999999</v>
      </c>
      <c r="N21" s="11">
        <v>28</v>
      </c>
      <c r="O21" s="24" t="s">
        <v>51</v>
      </c>
      <c r="P21" s="7">
        <v>0.95</v>
      </c>
      <c r="Q21" s="7" t="s">
        <v>37</v>
      </c>
      <c r="R21" s="14">
        <v>0.1</v>
      </c>
      <c r="T21" s="6">
        <v>5.08</v>
      </c>
      <c r="U21" s="25">
        <v>172270</v>
      </c>
      <c r="V21" s="21">
        <v>5.9969999999999997E-5</v>
      </c>
      <c r="W21" s="7">
        <v>0.94</v>
      </c>
      <c r="X21" s="8">
        <v>18672</v>
      </c>
      <c r="Y21" s="22">
        <v>8.4720000000000002E-5</v>
      </c>
      <c r="Z21" s="9">
        <v>0.9</v>
      </c>
      <c r="AB21" s="16" t="s">
        <v>52</v>
      </c>
    </row>
    <row r="22" spans="1:28" x14ac:dyDescent="0.35">
      <c r="A22" s="2" t="s">
        <v>43</v>
      </c>
      <c r="B22" s="3" t="s">
        <v>28</v>
      </c>
      <c r="D22" s="19" t="s">
        <v>44</v>
      </c>
      <c r="E22" s="11" t="s">
        <v>45</v>
      </c>
      <c r="F22" s="11" t="s">
        <v>46</v>
      </c>
      <c r="G22" s="11" t="s">
        <v>47</v>
      </c>
      <c r="H22" s="11" t="s">
        <v>48</v>
      </c>
      <c r="I22" s="11" t="s">
        <v>49</v>
      </c>
      <c r="J22" s="11" t="s">
        <v>50</v>
      </c>
      <c r="M22" s="11">
        <v>-0.17799999999999999</v>
      </c>
      <c r="N22" s="11">
        <v>28</v>
      </c>
      <c r="O22" s="24" t="s">
        <v>51</v>
      </c>
      <c r="P22" s="7">
        <v>1.5</v>
      </c>
      <c r="Q22" s="7" t="s">
        <v>37</v>
      </c>
      <c r="R22" s="14">
        <v>0.1</v>
      </c>
      <c r="T22" s="6">
        <v>3.93</v>
      </c>
      <c r="U22" s="25">
        <v>1.0649999999999999</v>
      </c>
      <c r="V22" s="21">
        <v>1.5544999999999999E-3</v>
      </c>
      <c r="W22" s="7">
        <v>0.93</v>
      </c>
      <c r="X22" s="8">
        <v>0</v>
      </c>
      <c r="Y22" s="8">
        <v>0</v>
      </c>
      <c r="Z22" s="9">
        <v>0</v>
      </c>
      <c r="AB22" s="16" t="s">
        <v>52</v>
      </c>
    </row>
    <row r="23" spans="1:28" x14ac:dyDescent="0.35">
      <c r="A23" s="2" t="s">
        <v>43</v>
      </c>
      <c r="B23" s="3" t="s">
        <v>28</v>
      </c>
      <c r="D23" s="19" t="s">
        <v>44</v>
      </c>
      <c r="E23" s="11" t="s">
        <v>45</v>
      </c>
      <c r="F23" s="11" t="s">
        <v>46</v>
      </c>
      <c r="G23" s="11" t="s">
        <v>47</v>
      </c>
      <c r="H23" s="11" t="s">
        <v>48</v>
      </c>
      <c r="I23" s="11" t="s">
        <v>49</v>
      </c>
      <c r="J23" s="11" t="s">
        <v>50</v>
      </c>
      <c r="M23" s="11">
        <v>0.126</v>
      </c>
      <c r="N23" s="11">
        <v>28</v>
      </c>
      <c r="O23" s="24" t="s">
        <v>51</v>
      </c>
      <c r="P23" s="7">
        <v>0.126</v>
      </c>
      <c r="Q23" s="7" t="s">
        <v>53</v>
      </c>
      <c r="R23" s="14">
        <v>0.1</v>
      </c>
      <c r="T23" s="6">
        <v>4.88</v>
      </c>
      <c r="U23" s="25">
        <v>236670</v>
      </c>
      <c r="V23" s="21">
        <v>2.2200000000000001E-5</v>
      </c>
      <c r="W23" s="7">
        <v>0.95</v>
      </c>
      <c r="X23" s="8">
        <v>0</v>
      </c>
      <c r="Y23" s="8">
        <v>0</v>
      </c>
      <c r="Z23" s="9">
        <v>0</v>
      </c>
      <c r="AB23" s="16" t="s">
        <v>52</v>
      </c>
    </row>
    <row r="24" spans="1:28" x14ac:dyDescent="0.35">
      <c r="A24" s="2" t="s">
        <v>43</v>
      </c>
      <c r="B24" s="3" t="s">
        <v>28</v>
      </c>
      <c r="D24" s="19" t="s">
        <v>44</v>
      </c>
      <c r="E24" s="11" t="s">
        <v>45</v>
      </c>
      <c r="F24" s="11" t="s">
        <v>46</v>
      </c>
      <c r="G24" s="11" t="s">
        <v>47</v>
      </c>
      <c r="H24" s="11" t="s">
        <v>48</v>
      </c>
      <c r="I24" s="11" t="s">
        <v>49</v>
      </c>
      <c r="J24" s="11" t="s">
        <v>50</v>
      </c>
      <c r="M24" s="11">
        <v>0.126</v>
      </c>
      <c r="N24" s="11">
        <v>28</v>
      </c>
      <c r="O24" s="24" t="s">
        <v>51</v>
      </c>
      <c r="P24" s="7">
        <v>0.5</v>
      </c>
      <c r="Q24" s="7" t="s">
        <v>53</v>
      </c>
      <c r="R24" s="14">
        <v>0.1</v>
      </c>
      <c r="T24" s="6">
        <v>4.47</v>
      </c>
      <c r="U24" s="25">
        <v>531000</v>
      </c>
      <c r="V24" s="21">
        <v>2.9799999999999999E-5</v>
      </c>
      <c r="W24" s="7">
        <v>0.95</v>
      </c>
      <c r="X24" s="8">
        <v>13080</v>
      </c>
      <c r="Y24" s="22">
        <v>1.3132000000000001E-4</v>
      </c>
      <c r="Z24" s="9">
        <v>0.94</v>
      </c>
      <c r="AB24" s="16" t="s">
        <v>52</v>
      </c>
    </row>
    <row r="25" spans="1:28" x14ac:dyDescent="0.35">
      <c r="A25" s="2" t="s">
        <v>43</v>
      </c>
      <c r="B25" s="3" t="s">
        <v>28</v>
      </c>
      <c r="D25" s="19" t="s">
        <v>44</v>
      </c>
      <c r="E25" s="11" t="s">
        <v>45</v>
      </c>
      <c r="F25" s="11" t="s">
        <v>46</v>
      </c>
      <c r="G25" s="11" t="s">
        <v>47</v>
      </c>
      <c r="H25" s="11" t="s">
        <v>48</v>
      </c>
      <c r="I25" s="11" t="s">
        <v>49</v>
      </c>
      <c r="J25" s="11" t="s">
        <v>50</v>
      </c>
      <c r="M25" s="11">
        <v>0.126</v>
      </c>
      <c r="N25" s="11">
        <v>28</v>
      </c>
      <c r="O25" s="24" t="s">
        <v>51</v>
      </c>
      <c r="P25" s="7">
        <v>0.95</v>
      </c>
      <c r="Q25" s="7" t="s">
        <v>53</v>
      </c>
      <c r="R25" s="14">
        <v>0.1</v>
      </c>
      <c r="T25" s="6">
        <v>5.03</v>
      </c>
      <c r="U25" s="25">
        <v>11578</v>
      </c>
      <c r="V25" s="21">
        <v>6.9129999999999997E-5</v>
      </c>
      <c r="W25" s="7">
        <v>0.89</v>
      </c>
      <c r="X25" s="8">
        <v>5664</v>
      </c>
      <c r="Y25" s="22">
        <v>4.2392999999999999E-4</v>
      </c>
      <c r="Z25" s="9">
        <v>0.88</v>
      </c>
      <c r="AB25" s="16" t="s">
        <v>52</v>
      </c>
    </row>
    <row r="26" spans="1:28" x14ac:dyDescent="0.35">
      <c r="A26" s="2" t="s">
        <v>43</v>
      </c>
      <c r="B26" s="3" t="s">
        <v>28</v>
      </c>
      <c r="D26" s="19" t="s">
        <v>44</v>
      </c>
      <c r="E26" s="11" t="s">
        <v>45</v>
      </c>
      <c r="F26" s="11" t="s">
        <v>46</v>
      </c>
      <c r="G26" s="11" t="s">
        <v>47</v>
      </c>
      <c r="H26" s="11" t="s">
        <v>48</v>
      </c>
      <c r="I26" s="11" t="s">
        <v>49</v>
      </c>
      <c r="J26" s="11" t="s">
        <v>50</v>
      </c>
      <c r="M26" s="11">
        <v>0.126</v>
      </c>
      <c r="N26" s="11">
        <v>28</v>
      </c>
      <c r="O26" s="24" t="s">
        <v>51</v>
      </c>
      <c r="P26" s="7">
        <v>1.5</v>
      </c>
      <c r="Q26" s="7" t="s">
        <v>53</v>
      </c>
      <c r="R26" s="14">
        <v>0.1</v>
      </c>
      <c r="T26" s="6">
        <v>3.57</v>
      </c>
      <c r="U26" s="25">
        <v>1.1499999999999999</v>
      </c>
      <c r="V26" s="21">
        <v>1.8592000000000001E-4</v>
      </c>
      <c r="W26" s="7">
        <v>0.88</v>
      </c>
      <c r="X26" s="8">
        <v>2.1</v>
      </c>
      <c r="Y26" s="22">
        <v>9.7896000000000007E-4</v>
      </c>
      <c r="Z26" s="9">
        <v>0.93</v>
      </c>
      <c r="AB26" s="16" t="s">
        <v>52</v>
      </c>
    </row>
    <row r="27" spans="1:28" x14ac:dyDescent="0.35">
      <c r="A27" s="2" t="s">
        <v>43</v>
      </c>
      <c r="B27" s="3" t="s">
        <v>39</v>
      </c>
      <c r="D27" s="19" t="s">
        <v>44</v>
      </c>
      <c r="E27" s="11" t="s">
        <v>45</v>
      </c>
      <c r="F27" s="11" t="s">
        <v>46</v>
      </c>
      <c r="G27" s="11" t="s">
        <v>47</v>
      </c>
      <c r="H27" s="11" t="s">
        <v>48</v>
      </c>
      <c r="I27" s="11" t="s">
        <v>49</v>
      </c>
      <c r="J27" s="11" t="s">
        <v>50</v>
      </c>
      <c r="M27" s="11">
        <v>-0.52800000000000002</v>
      </c>
      <c r="N27" s="11">
        <v>61.3</v>
      </c>
      <c r="O27" s="24" t="s">
        <v>54</v>
      </c>
      <c r="P27" s="7">
        <v>-0.52800000000000002</v>
      </c>
      <c r="Q27" s="7" t="s">
        <v>37</v>
      </c>
      <c r="R27" s="14">
        <v>0.1</v>
      </c>
      <c r="T27" s="6">
        <v>5.88</v>
      </c>
      <c r="U27" s="25">
        <v>405960</v>
      </c>
      <c r="V27" s="21">
        <v>3.5099999999999999E-5</v>
      </c>
      <c r="W27" s="7">
        <v>0.91</v>
      </c>
      <c r="X27" s="8">
        <v>0</v>
      </c>
      <c r="Y27" s="8">
        <v>0</v>
      </c>
      <c r="Z27" s="9">
        <v>0</v>
      </c>
      <c r="AB27" s="16" t="s">
        <v>52</v>
      </c>
    </row>
    <row r="28" spans="1:28" x14ac:dyDescent="0.35">
      <c r="A28" s="2" t="s">
        <v>43</v>
      </c>
      <c r="B28" s="3" t="s">
        <v>39</v>
      </c>
      <c r="D28" s="19" t="s">
        <v>44</v>
      </c>
      <c r="E28" s="11" t="s">
        <v>45</v>
      </c>
      <c r="F28" s="11" t="s">
        <v>46</v>
      </c>
      <c r="G28" s="11" t="s">
        <v>47</v>
      </c>
      <c r="H28" s="11" t="s">
        <v>48</v>
      </c>
      <c r="I28" s="11" t="s">
        <v>49</v>
      </c>
      <c r="J28" s="11" t="s">
        <v>50</v>
      </c>
      <c r="M28" s="11">
        <v>-0.52800000000000002</v>
      </c>
      <c r="N28" s="11">
        <v>61.3</v>
      </c>
      <c r="O28" s="24" t="s">
        <v>54</v>
      </c>
      <c r="P28" s="7">
        <v>0.05</v>
      </c>
      <c r="Q28" s="7" t="s">
        <v>37</v>
      </c>
      <c r="R28" s="14">
        <v>0.1</v>
      </c>
      <c r="T28" s="6">
        <v>6.74</v>
      </c>
      <c r="U28" s="25">
        <v>172940</v>
      </c>
      <c r="V28" s="21">
        <v>4.6260000000000001E-5</v>
      </c>
      <c r="W28" s="7">
        <v>0.88</v>
      </c>
      <c r="X28" s="8">
        <v>12725</v>
      </c>
      <c r="Y28" s="22">
        <v>2.404E-5</v>
      </c>
      <c r="Z28" s="9">
        <v>0.88</v>
      </c>
      <c r="AB28" s="16" t="s">
        <v>52</v>
      </c>
    </row>
    <row r="29" spans="1:28" x14ac:dyDescent="0.35">
      <c r="A29" s="2" t="s">
        <v>43</v>
      </c>
      <c r="B29" s="3" t="s">
        <v>39</v>
      </c>
      <c r="D29" s="19" t="s">
        <v>44</v>
      </c>
      <c r="E29" s="11" t="s">
        <v>45</v>
      </c>
      <c r="F29" s="11" t="s">
        <v>46</v>
      </c>
      <c r="G29" s="11" t="s">
        <v>47</v>
      </c>
      <c r="H29" s="11" t="s">
        <v>48</v>
      </c>
      <c r="I29" s="11" t="s">
        <v>49</v>
      </c>
      <c r="J29" s="11" t="s">
        <v>50</v>
      </c>
      <c r="M29" s="11">
        <v>-0.52800000000000002</v>
      </c>
      <c r="N29" s="11">
        <v>61.3</v>
      </c>
      <c r="O29" s="24" t="s">
        <v>54</v>
      </c>
      <c r="P29" s="7">
        <v>0.5</v>
      </c>
      <c r="Q29" s="7" t="s">
        <v>37</v>
      </c>
      <c r="R29" s="14">
        <v>0.1</v>
      </c>
      <c r="T29" s="6">
        <v>12.32</v>
      </c>
      <c r="U29" s="25">
        <v>365660</v>
      </c>
      <c r="V29" s="21">
        <v>3.0340000000000001E-5</v>
      </c>
      <c r="W29" s="7">
        <v>0.92</v>
      </c>
      <c r="X29" s="8">
        <v>9325</v>
      </c>
      <c r="Y29" s="22">
        <v>1.0705999999999999E-4</v>
      </c>
      <c r="Z29" s="9">
        <v>0.91</v>
      </c>
      <c r="AB29" s="16" t="s">
        <v>52</v>
      </c>
    </row>
    <row r="30" spans="1:28" x14ac:dyDescent="0.35">
      <c r="A30" s="2" t="s">
        <v>43</v>
      </c>
      <c r="B30" s="3" t="s">
        <v>39</v>
      </c>
      <c r="D30" s="19" t="s">
        <v>44</v>
      </c>
      <c r="E30" s="11" t="s">
        <v>45</v>
      </c>
      <c r="F30" s="11" t="s">
        <v>46</v>
      </c>
      <c r="G30" s="11" t="s">
        <v>47</v>
      </c>
      <c r="H30" s="11" t="s">
        <v>48</v>
      </c>
      <c r="I30" s="11" t="s">
        <v>49</v>
      </c>
      <c r="J30" s="11" t="s">
        <v>50</v>
      </c>
      <c r="M30" s="11">
        <v>-0.52800000000000002</v>
      </c>
      <c r="N30" s="11">
        <v>61.3</v>
      </c>
      <c r="O30" s="24" t="s">
        <v>54</v>
      </c>
      <c r="P30" s="7">
        <v>0.95</v>
      </c>
      <c r="Q30" s="7" t="s">
        <v>37</v>
      </c>
      <c r="R30" s="14">
        <v>0.1</v>
      </c>
      <c r="T30" s="6">
        <v>8.81</v>
      </c>
      <c r="U30" s="25">
        <v>111240</v>
      </c>
      <c r="V30" s="21">
        <v>6.3369999999999998E-5</v>
      </c>
      <c r="W30" s="7">
        <v>0.93</v>
      </c>
      <c r="X30" s="8">
        <v>18866</v>
      </c>
      <c r="Y30" s="22">
        <v>8.4040000000000002E-5</v>
      </c>
      <c r="Z30" s="9">
        <v>0.9</v>
      </c>
      <c r="AB30" s="16" t="s">
        <v>52</v>
      </c>
    </row>
    <row r="31" spans="1:28" x14ac:dyDescent="0.35">
      <c r="A31" s="2" t="s">
        <v>43</v>
      </c>
      <c r="B31" s="3" t="s">
        <v>39</v>
      </c>
      <c r="D31" s="19" t="s">
        <v>44</v>
      </c>
      <c r="E31" s="11" t="s">
        <v>45</v>
      </c>
      <c r="F31" s="11" t="s">
        <v>46</v>
      </c>
      <c r="G31" s="11" t="s">
        <v>47</v>
      </c>
      <c r="H31" s="11" t="s">
        <v>48</v>
      </c>
      <c r="I31" s="11" t="s">
        <v>49</v>
      </c>
      <c r="J31" s="11" t="s">
        <v>50</v>
      </c>
      <c r="M31" s="11">
        <v>-0.52800000000000002</v>
      </c>
      <c r="N31" s="11">
        <v>61.3</v>
      </c>
      <c r="O31" s="24" t="s">
        <v>54</v>
      </c>
      <c r="P31" s="7">
        <v>1.5</v>
      </c>
      <c r="Q31" s="7" t="s">
        <v>37</v>
      </c>
      <c r="R31" s="14">
        <v>0.1</v>
      </c>
      <c r="T31" s="6">
        <v>5.28</v>
      </c>
      <c r="U31" s="25">
        <v>1.54</v>
      </c>
      <c r="V31" s="21">
        <v>1.4212000000000001E-3</v>
      </c>
      <c r="W31" s="7">
        <v>0.9</v>
      </c>
      <c r="X31" s="8">
        <v>0</v>
      </c>
      <c r="Y31" s="8">
        <v>0</v>
      </c>
      <c r="Z31" s="9">
        <v>0</v>
      </c>
      <c r="AB31" s="16" t="s">
        <v>52</v>
      </c>
    </row>
    <row r="32" spans="1:28" x14ac:dyDescent="0.35">
      <c r="A32" s="2" t="s">
        <v>43</v>
      </c>
      <c r="B32" s="3" t="s">
        <v>39</v>
      </c>
      <c r="D32" s="19" t="s">
        <v>44</v>
      </c>
      <c r="E32" s="11" t="s">
        <v>45</v>
      </c>
      <c r="F32" s="11" t="s">
        <v>46</v>
      </c>
      <c r="G32" s="11" t="s">
        <v>47</v>
      </c>
      <c r="H32" s="11" t="s">
        <v>48</v>
      </c>
      <c r="I32" s="11" t="s">
        <v>49</v>
      </c>
      <c r="J32" s="11" t="s">
        <v>50</v>
      </c>
      <c r="M32" s="11">
        <v>0.151</v>
      </c>
      <c r="N32" s="11">
        <v>61.3</v>
      </c>
      <c r="O32" s="24" t="s">
        <v>54</v>
      </c>
      <c r="P32" s="7">
        <v>0.151</v>
      </c>
      <c r="Q32" s="7" t="s">
        <v>53</v>
      </c>
      <c r="R32" s="14">
        <v>0.1</v>
      </c>
      <c r="T32" s="23">
        <v>6.09</v>
      </c>
      <c r="U32" s="25">
        <v>251610</v>
      </c>
      <c r="V32" s="21">
        <v>2.9600000000000001E-5</v>
      </c>
      <c r="W32" s="7">
        <v>0.92</v>
      </c>
      <c r="X32" s="8">
        <v>0</v>
      </c>
      <c r="Y32" s="8">
        <v>0</v>
      </c>
      <c r="Z32" s="9">
        <v>0</v>
      </c>
      <c r="AB32" s="16" t="s">
        <v>52</v>
      </c>
    </row>
    <row r="33" spans="1:28" x14ac:dyDescent="0.35">
      <c r="A33" s="2" t="s">
        <v>43</v>
      </c>
      <c r="B33" s="3" t="s">
        <v>39</v>
      </c>
      <c r="D33" s="19" t="s">
        <v>44</v>
      </c>
      <c r="E33" s="11" t="s">
        <v>45</v>
      </c>
      <c r="F33" s="11" t="s">
        <v>46</v>
      </c>
      <c r="G33" s="11" t="s">
        <v>47</v>
      </c>
      <c r="H33" s="11" t="s">
        <v>48</v>
      </c>
      <c r="I33" s="11" t="s">
        <v>49</v>
      </c>
      <c r="J33" s="11" t="s">
        <v>50</v>
      </c>
      <c r="M33" s="11">
        <v>0.151</v>
      </c>
      <c r="N33" s="11">
        <v>61.3</v>
      </c>
      <c r="O33" s="24" t="s">
        <v>54</v>
      </c>
      <c r="P33" s="7">
        <v>0.5</v>
      </c>
      <c r="Q33" s="7" t="s">
        <v>53</v>
      </c>
      <c r="R33" s="14">
        <v>0.1</v>
      </c>
      <c r="T33" s="6">
        <v>50.99</v>
      </c>
      <c r="U33" s="25">
        <v>361050</v>
      </c>
      <c r="V33" s="7">
        <v>34.61</v>
      </c>
      <c r="W33" s="7">
        <v>0.99</v>
      </c>
      <c r="X33" s="8">
        <v>35679</v>
      </c>
      <c r="Y33" s="22">
        <v>5.5859999999999997E-5</v>
      </c>
      <c r="Z33" s="9">
        <v>0.91</v>
      </c>
      <c r="AB33" s="16" t="s">
        <v>52</v>
      </c>
    </row>
    <row r="34" spans="1:28" x14ac:dyDescent="0.35">
      <c r="A34" s="2" t="s">
        <v>43</v>
      </c>
      <c r="B34" s="3" t="s">
        <v>39</v>
      </c>
      <c r="D34" s="19" t="s">
        <v>44</v>
      </c>
      <c r="E34" s="11" t="s">
        <v>45</v>
      </c>
      <c r="F34" s="11" t="s">
        <v>46</v>
      </c>
      <c r="G34" s="11" t="s">
        <v>47</v>
      </c>
      <c r="H34" s="11" t="s">
        <v>48</v>
      </c>
      <c r="I34" s="11" t="s">
        <v>49</v>
      </c>
      <c r="J34" s="11" t="s">
        <v>50</v>
      </c>
      <c r="M34" s="11">
        <v>0.151</v>
      </c>
      <c r="N34" s="11">
        <v>61.3</v>
      </c>
      <c r="O34" s="24" t="s">
        <v>54</v>
      </c>
      <c r="P34" s="7">
        <v>0.95</v>
      </c>
      <c r="Q34" s="7" t="s">
        <v>53</v>
      </c>
      <c r="R34" s="14">
        <v>0.1</v>
      </c>
      <c r="T34" s="6">
        <v>4.34</v>
      </c>
      <c r="U34" s="25">
        <v>12043</v>
      </c>
      <c r="V34" s="7">
        <v>68.75</v>
      </c>
      <c r="W34" s="7">
        <v>0.89</v>
      </c>
      <c r="X34" s="8">
        <v>281.60000000000002</v>
      </c>
      <c r="Y34" s="22">
        <v>4.8013999999999999E-4</v>
      </c>
      <c r="Z34" s="9">
        <v>0.91</v>
      </c>
      <c r="AB34" s="16" t="s">
        <v>52</v>
      </c>
    </row>
    <row r="35" spans="1:28" x14ac:dyDescent="0.35">
      <c r="A35" s="2" t="s">
        <v>43</v>
      </c>
      <c r="B35" s="3" t="s">
        <v>39</v>
      </c>
      <c r="D35" s="19" t="s">
        <v>44</v>
      </c>
      <c r="E35" s="11" t="s">
        <v>45</v>
      </c>
      <c r="F35" s="11" t="s">
        <v>46</v>
      </c>
      <c r="G35" s="11" t="s">
        <v>47</v>
      </c>
      <c r="H35" s="11" t="s">
        <v>48</v>
      </c>
      <c r="I35" s="11" t="s">
        <v>49</v>
      </c>
      <c r="J35" s="11" t="s">
        <v>50</v>
      </c>
      <c r="M35" s="11">
        <v>0.151</v>
      </c>
      <c r="N35" s="11">
        <v>61.3</v>
      </c>
      <c r="O35" s="24" t="s">
        <v>54</v>
      </c>
      <c r="P35" s="7">
        <v>1.5</v>
      </c>
      <c r="Q35" s="7" t="s">
        <v>53</v>
      </c>
      <c r="R35" s="14">
        <v>0.1</v>
      </c>
      <c r="T35" s="6">
        <v>4.13</v>
      </c>
      <c r="U35" s="25">
        <v>3.38</v>
      </c>
      <c r="V35" s="21">
        <v>2.0412999999999998E-3</v>
      </c>
      <c r="W35" s="7">
        <v>0.71</v>
      </c>
      <c r="X35" s="8">
        <v>0.51</v>
      </c>
      <c r="Y35" s="22">
        <v>3.5790000000000001E-5</v>
      </c>
      <c r="Z35" s="9">
        <v>0.99</v>
      </c>
      <c r="AB35" s="16" t="s">
        <v>52</v>
      </c>
    </row>
    <row r="37" spans="1:28" x14ac:dyDescent="0.35">
      <c r="A37" s="2" t="s">
        <v>55</v>
      </c>
      <c r="B37" s="3" t="s">
        <v>56</v>
      </c>
      <c r="D37" s="19" t="s">
        <v>57</v>
      </c>
      <c r="E37" s="11" t="s">
        <v>58</v>
      </c>
      <c r="F37" s="11" t="s">
        <v>59</v>
      </c>
      <c r="G37" s="11" t="s">
        <v>60</v>
      </c>
      <c r="M37" s="11">
        <v>-0.75</v>
      </c>
      <c r="N37" s="11">
        <v>490.2</v>
      </c>
      <c r="O37" s="11" t="s">
        <v>61</v>
      </c>
      <c r="P37" s="7">
        <v>-0.75</v>
      </c>
      <c r="Q37" s="7" t="s">
        <v>24</v>
      </c>
      <c r="R37" s="13">
        <v>3.5000000000000003E-2</v>
      </c>
      <c r="T37" s="6">
        <v>8.4700000000000006</v>
      </c>
      <c r="U37" s="25">
        <v>11367</v>
      </c>
      <c r="V37" s="21">
        <v>7.6399999999999997E-6</v>
      </c>
      <c r="W37" s="7">
        <v>1</v>
      </c>
      <c r="X37" s="8">
        <v>30.92</v>
      </c>
      <c r="Y37" s="22">
        <v>2.942E-5</v>
      </c>
      <c r="Z37" s="9">
        <v>1</v>
      </c>
      <c r="AB37" s="16" t="s">
        <v>62</v>
      </c>
    </row>
    <row r="38" spans="1:28" x14ac:dyDescent="0.35">
      <c r="A38" s="2" t="s">
        <v>55</v>
      </c>
      <c r="B38" s="3" t="s">
        <v>63</v>
      </c>
      <c r="D38" s="19" t="s">
        <v>57</v>
      </c>
      <c r="E38" s="11" t="s">
        <v>58</v>
      </c>
      <c r="F38" s="11" t="s">
        <v>59</v>
      </c>
      <c r="G38" s="11" t="s">
        <v>60</v>
      </c>
      <c r="M38" s="11">
        <v>-0.85</v>
      </c>
      <c r="N38" s="11">
        <v>128.9</v>
      </c>
      <c r="O38" s="11" t="s">
        <v>64</v>
      </c>
      <c r="P38" s="7">
        <v>-0.85</v>
      </c>
      <c r="Q38" s="7" t="s">
        <v>24</v>
      </c>
      <c r="R38" s="13">
        <v>3.5000000000000003E-2</v>
      </c>
      <c r="T38" s="6">
        <v>6.53</v>
      </c>
      <c r="U38" s="25">
        <v>434.1</v>
      </c>
      <c r="V38" s="21">
        <v>3.328E-5</v>
      </c>
      <c r="W38" s="7">
        <v>1</v>
      </c>
      <c r="X38" s="8">
        <v>23.58</v>
      </c>
      <c r="Y38" s="22">
        <v>4.3560000000000003E-5</v>
      </c>
      <c r="Z38" s="9">
        <v>1</v>
      </c>
      <c r="AB38" s="16" t="s">
        <v>62</v>
      </c>
    </row>
    <row r="39" spans="1:28" x14ac:dyDescent="0.35">
      <c r="A39" s="2" t="s">
        <v>65</v>
      </c>
      <c r="B39" s="3" t="s">
        <v>56</v>
      </c>
      <c r="D39" s="19" t="s">
        <v>57</v>
      </c>
      <c r="E39" s="11" t="s">
        <v>58</v>
      </c>
      <c r="F39" s="11" t="s">
        <v>59</v>
      </c>
      <c r="G39" s="11" t="s">
        <v>66</v>
      </c>
      <c r="H39" s="11" t="s">
        <v>67</v>
      </c>
      <c r="I39" s="11" t="s">
        <v>68</v>
      </c>
      <c r="M39" s="11">
        <v>-0.875</v>
      </c>
      <c r="N39" s="11">
        <v>51.3</v>
      </c>
      <c r="O39" s="11" t="s">
        <v>69</v>
      </c>
      <c r="P39" s="7">
        <v>-0.875</v>
      </c>
      <c r="Q39" s="7" t="s">
        <v>24</v>
      </c>
      <c r="R39" s="13">
        <v>3.5000000000000003E-2</v>
      </c>
      <c r="T39" s="6">
        <v>9.35</v>
      </c>
      <c r="U39" s="25">
        <v>3915</v>
      </c>
      <c r="V39" s="21">
        <v>1.4749999999999999E-5</v>
      </c>
      <c r="W39" s="7">
        <v>1</v>
      </c>
      <c r="X39" s="8">
        <v>59.6</v>
      </c>
      <c r="Y39" s="22">
        <v>1.7289999999999999E-5</v>
      </c>
      <c r="Z39" s="9">
        <v>1</v>
      </c>
      <c r="AB39" s="16" t="s">
        <v>62</v>
      </c>
    </row>
    <row r="40" spans="1:28" x14ac:dyDescent="0.35">
      <c r="A40" s="2" t="s">
        <v>65</v>
      </c>
      <c r="B40" s="3" t="s">
        <v>63</v>
      </c>
      <c r="D40" s="19" t="s">
        <v>57</v>
      </c>
      <c r="E40" s="11" t="s">
        <v>58</v>
      </c>
      <c r="F40" s="11" t="s">
        <v>59</v>
      </c>
      <c r="G40" s="11" t="s">
        <v>66</v>
      </c>
      <c r="H40" s="11" t="s">
        <v>67</v>
      </c>
      <c r="I40" s="11" t="s">
        <v>68</v>
      </c>
      <c r="M40" s="11">
        <v>-0.77500000000000002</v>
      </c>
      <c r="N40" s="11">
        <v>62.4</v>
      </c>
      <c r="O40" s="11" t="s">
        <v>70</v>
      </c>
      <c r="P40" s="7">
        <v>-0.77500000000000002</v>
      </c>
      <c r="Q40" s="7" t="s">
        <v>24</v>
      </c>
      <c r="R40" s="13">
        <v>3.5000000000000003E-2</v>
      </c>
      <c r="T40" s="6">
        <v>7.7</v>
      </c>
      <c r="U40" s="25">
        <v>636.5</v>
      </c>
      <c r="V40" s="21">
        <v>2.8289999999999998E-5</v>
      </c>
      <c r="W40" s="7">
        <v>1</v>
      </c>
      <c r="X40" s="8">
        <v>41.18</v>
      </c>
      <c r="Y40" s="22">
        <v>6.8440000000000002E-5</v>
      </c>
      <c r="Z40" s="9">
        <v>1</v>
      </c>
      <c r="AB40" s="16" t="s">
        <v>62</v>
      </c>
    </row>
    <row r="41" spans="1:28" x14ac:dyDescent="0.35">
      <c r="A41" s="2" t="s">
        <v>71</v>
      </c>
      <c r="B41" s="3" t="s">
        <v>56</v>
      </c>
      <c r="D41" s="19" t="s">
        <v>57</v>
      </c>
      <c r="E41" s="11" t="s">
        <v>58</v>
      </c>
      <c r="F41" s="11" t="s">
        <v>59</v>
      </c>
      <c r="G41" s="11" t="s">
        <v>66</v>
      </c>
      <c r="H41" s="11" t="s">
        <v>72</v>
      </c>
      <c r="I41" s="11" t="s">
        <v>68</v>
      </c>
      <c r="M41" s="11">
        <v>-0.7</v>
      </c>
      <c r="N41" s="11">
        <v>127</v>
      </c>
      <c r="O41" s="11" t="s">
        <v>73</v>
      </c>
      <c r="P41" s="7">
        <v>-0.7</v>
      </c>
      <c r="Q41" s="7" t="s">
        <v>24</v>
      </c>
      <c r="R41" s="13">
        <v>3.5000000000000003E-2</v>
      </c>
      <c r="T41" s="6">
        <v>20.93</v>
      </c>
      <c r="U41" s="26">
        <v>1248</v>
      </c>
      <c r="V41" s="21">
        <v>3.9369999999999997E-5</v>
      </c>
      <c r="W41" s="7">
        <v>1</v>
      </c>
      <c r="X41" s="8">
        <v>44.01</v>
      </c>
      <c r="Y41" s="22">
        <v>3.4279999999999997E-5</v>
      </c>
      <c r="Z41" s="9">
        <v>1</v>
      </c>
      <c r="AB41" s="16" t="s">
        <v>62</v>
      </c>
    </row>
    <row r="42" spans="1:28" x14ac:dyDescent="0.35">
      <c r="A42" s="2" t="s">
        <v>71</v>
      </c>
      <c r="B42" s="3" t="s">
        <v>63</v>
      </c>
      <c r="D42" s="19" t="s">
        <v>57</v>
      </c>
      <c r="E42" s="11" t="s">
        <v>58</v>
      </c>
      <c r="F42" s="11" t="s">
        <v>59</v>
      </c>
      <c r="G42" s="11" t="s">
        <v>66</v>
      </c>
      <c r="H42" s="11" t="s">
        <v>72</v>
      </c>
      <c r="I42" s="11" t="s">
        <v>68</v>
      </c>
      <c r="M42" s="11">
        <v>-0.7</v>
      </c>
      <c r="N42" s="11">
        <v>76.5</v>
      </c>
      <c r="O42" s="11" t="s">
        <v>74</v>
      </c>
      <c r="P42" s="7">
        <v>-0.7</v>
      </c>
      <c r="Q42" s="7" t="s">
        <v>24</v>
      </c>
      <c r="R42" s="13">
        <v>3.5000000000000003E-2</v>
      </c>
      <c r="T42" s="6">
        <v>18.62</v>
      </c>
      <c r="U42" s="25">
        <v>290.60000000000002</v>
      </c>
      <c r="V42" s="21">
        <v>5.6150000000000003E-5</v>
      </c>
      <c r="W42" s="7">
        <v>1</v>
      </c>
      <c r="X42" s="8">
        <v>36.08</v>
      </c>
      <c r="Y42" s="22">
        <v>1.0833E-4</v>
      </c>
      <c r="Z42" s="9">
        <v>1</v>
      </c>
      <c r="AB42" s="16" t="s">
        <v>62</v>
      </c>
    </row>
    <row r="44" spans="1:28" x14ac:dyDescent="0.35">
      <c r="A44" s="2" t="s">
        <v>75</v>
      </c>
      <c r="B44" s="3" t="s">
        <v>41</v>
      </c>
      <c r="D44" s="19" t="s">
        <v>76</v>
      </c>
      <c r="E44" s="11" t="s">
        <v>77</v>
      </c>
      <c r="F44" s="11" t="s">
        <v>78</v>
      </c>
      <c r="G44" s="11" t="s">
        <v>79</v>
      </c>
      <c r="H44" s="11" t="s">
        <v>80</v>
      </c>
      <c r="I44" s="11" t="s">
        <v>81</v>
      </c>
      <c r="J44" s="11" t="s">
        <v>82</v>
      </c>
      <c r="K44" s="11" t="s">
        <v>83</v>
      </c>
      <c r="L44" s="20" t="s">
        <v>84</v>
      </c>
      <c r="M44" s="11">
        <v>-0.625</v>
      </c>
      <c r="N44" s="11">
        <v>50.1</v>
      </c>
      <c r="O44" s="11" t="s">
        <v>85</v>
      </c>
      <c r="P44" s="7">
        <v>0.34</v>
      </c>
      <c r="Q44" s="7" t="s">
        <v>37</v>
      </c>
      <c r="R44" s="14">
        <v>0.1</v>
      </c>
      <c r="T44" s="6">
        <v>13.37</v>
      </c>
      <c r="U44" s="26">
        <v>10480000</v>
      </c>
      <c r="V44" s="21">
        <v>1.4260000000000001E-5</v>
      </c>
      <c r="W44" s="7">
        <v>0.8387</v>
      </c>
      <c r="X44" s="8">
        <v>0</v>
      </c>
      <c r="Y44" s="8">
        <v>0</v>
      </c>
      <c r="Z44" s="9">
        <v>0</v>
      </c>
      <c r="AB44" s="16" t="s">
        <v>86</v>
      </c>
    </row>
    <row r="45" spans="1:28" x14ac:dyDescent="0.35">
      <c r="A45" s="2" t="s">
        <v>75</v>
      </c>
      <c r="B45" s="3" t="s">
        <v>41</v>
      </c>
      <c r="D45" s="19" t="s">
        <v>76</v>
      </c>
      <c r="E45" s="11" t="s">
        <v>77</v>
      </c>
      <c r="F45" s="11" t="s">
        <v>78</v>
      </c>
      <c r="G45" s="11" t="s">
        <v>79</v>
      </c>
      <c r="H45" s="11" t="s">
        <v>80</v>
      </c>
      <c r="I45" s="11" t="s">
        <v>81</v>
      </c>
      <c r="J45" s="11" t="s">
        <v>82</v>
      </c>
      <c r="K45" s="11" t="s">
        <v>83</v>
      </c>
      <c r="L45" s="20" t="s">
        <v>84</v>
      </c>
      <c r="M45" s="11">
        <v>-0.625</v>
      </c>
      <c r="N45" s="11">
        <v>50.1</v>
      </c>
      <c r="O45" s="11" t="s">
        <v>85</v>
      </c>
      <c r="P45" s="7">
        <v>0.55000000000000004</v>
      </c>
      <c r="Q45" s="7" t="s">
        <v>37</v>
      </c>
      <c r="R45" s="14">
        <v>0.1</v>
      </c>
      <c r="T45" s="6">
        <v>13.81</v>
      </c>
      <c r="U45" s="26">
        <v>3067000</v>
      </c>
      <c r="V45" s="21">
        <v>2.0080000000000001E-5</v>
      </c>
      <c r="W45" s="7">
        <v>0.82969999999999999</v>
      </c>
      <c r="X45" s="8">
        <v>0</v>
      </c>
      <c r="Y45" s="8">
        <v>0</v>
      </c>
      <c r="Z45" s="9">
        <v>0</v>
      </c>
      <c r="AB45" s="16" t="s">
        <v>86</v>
      </c>
    </row>
    <row r="46" spans="1:28" x14ac:dyDescent="0.35">
      <c r="A46" s="2" t="s">
        <v>75</v>
      </c>
      <c r="B46" s="3" t="s">
        <v>41</v>
      </c>
      <c r="D46" s="19" t="s">
        <v>76</v>
      </c>
      <c r="E46" s="11" t="s">
        <v>77</v>
      </c>
      <c r="F46" s="11" t="s">
        <v>78</v>
      </c>
      <c r="G46" s="11" t="s">
        <v>79</v>
      </c>
      <c r="H46" s="11" t="s">
        <v>80</v>
      </c>
      <c r="I46" s="11" t="s">
        <v>81</v>
      </c>
      <c r="J46" s="11" t="s">
        <v>82</v>
      </c>
      <c r="K46" s="11" t="s">
        <v>83</v>
      </c>
      <c r="L46" s="20" t="s">
        <v>84</v>
      </c>
      <c r="M46" s="11">
        <v>-0.625</v>
      </c>
      <c r="N46" s="11">
        <v>50.1</v>
      </c>
      <c r="O46" s="11" t="s">
        <v>85</v>
      </c>
      <c r="P46" s="7">
        <v>0.8</v>
      </c>
      <c r="Q46" s="7" t="s">
        <v>37</v>
      </c>
      <c r="R46" s="14">
        <v>0.1</v>
      </c>
      <c r="T46" s="6">
        <v>17.100000000000001</v>
      </c>
      <c r="U46" s="25">
        <v>76470</v>
      </c>
      <c r="V46" s="21">
        <v>1.8320000000000001E-4</v>
      </c>
      <c r="W46" s="7">
        <v>0.78620000000000001</v>
      </c>
      <c r="X46" s="8">
        <v>1.375E-2</v>
      </c>
      <c r="Y46" s="22">
        <v>1.9400000000000001E-5</v>
      </c>
      <c r="Z46" s="9">
        <v>1</v>
      </c>
      <c r="AB46" s="16" t="s">
        <v>86</v>
      </c>
    </row>
    <row r="47" spans="1:28" x14ac:dyDescent="0.35">
      <c r="A47" s="2" t="s">
        <v>75</v>
      </c>
      <c r="B47" s="3" t="s">
        <v>41</v>
      </c>
      <c r="D47" s="19" t="s">
        <v>76</v>
      </c>
      <c r="E47" s="11" t="s">
        <v>77</v>
      </c>
      <c r="F47" s="11" t="s">
        <v>78</v>
      </c>
      <c r="G47" s="11" t="s">
        <v>79</v>
      </c>
      <c r="H47" s="11" t="s">
        <v>80</v>
      </c>
      <c r="I47" s="11" t="s">
        <v>81</v>
      </c>
      <c r="J47" s="11" t="s">
        <v>82</v>
      </c>
      <c r="K47" s="11" t="s">
        <v>83</v>
      </c>
      <c r="L47" s="20" t="s">
        <v>84</v>
      </c>
      <c r="M47" s="11">
        <v>-0.625</v>
      </c>
      <c r="N47" s="11">
        <v>50.1</v>
      </c>
      <c r="O47" s="11" t="s">
        <v>85</v>
      </c>
      <c r="P47" s="7">
        <v>1.3</v>
      </c>
      <c r="Q47" s="7" t="s">
        <v>37</v>
      </c>
      <c r="R47" s="14">
        <v>0.1</v>
      </c>
      <c r="T47" s="6">
        <v>18.170000000000002</v>
      </c>
      <c r="U47" s="25">
        <v>26400</v>
      </c>
      <c r="V47" s="21">
        <v>3.6059999999999998E-4</v>
      </c>
      <c r="W47" s="7">
        <v>0.83399999999999996</v>
      </c>
      <c r="X47" s="8">
        <v>10110</v>
      </c>
      <c r="Y47" s="22">
        <v>5.1379999999999999E-5</v>
      </c>
      <c r="Z47" s="9">
        <v>0.83240000000000003</v>
      </c>
      <c r="AB47" s="16" t="s">
        <v>86</v>
      </c>
    </row>
    <row r="49" spans="1:28" x14ac:dyDescent="0.35">
      <c r="A49" s="2" t="s">
        <v>87</v>
      </c>
      <c r="B49" s="3" t="s">
        <v>88</v>
      </c>
      <c r="D49" s="19" t="s">
        <v>89</v>
      </c>
      <c r="E49" s="11" t="s">
        <v>90</v>
      </c>
      <c r="F49" s="11" t="s">
        <v>91</v>
      </c>
      <c r="G49" s="11" t="s">
        <v>92</v>
      </c>
      <c r="H49" s="11" t="s">
        <v>93</v>
      </c>
      <c r="I49" s="11" t="s">
        <v>94</v>
      </c>
      <c r="M49" s="11">
        <v>-0.67842999999999998</v>
      </c>
      <c r="N49" s="11">
        <v>266</v>
      </c>
      <c r="O49" s="11" t="s">
        <v>95</v>
      </c>
      <c r="P49" s="7">
        <v>-0.67842999999999998</v>
      </c>
      <c r="Q49" s="7" t="s">
        <v>24</v>
      </c>
      <c r="R49" s="13">
        <v>3.5000000000000003E-2</v>
      </c>
      <c r="T49" s="6">
        <v>9.2110000000000003</v>
      </c>
      <c r="U49" s="25">
        <v>18691</v>
      </c>
      <c r="V49" s="21">
        <v>2.9297999999999998E-4</v>
      </c>
      <c r="W49" s="7">
        <v>0.91500000000000004</v>
      </c>
      <c r="X49" s="8">
        <v>8044</v>
      </c>
      <c r="Y49" s="8">
        <v>8.2900000000000002E-6</v>
      </c>
      <c r="Z49" s="9">
        <v>0.90900000000000003</v>
      </c>
      <c r="AB49" s="16" t="s">
        <v>96</v>
      </c>
    </row>
    <row r="50" spans="1:28" x14ac:dyDescent="0.35">
      <c r="A50" s="2" t="s">
        <v>87</v>
      </c>
      <c r="B50" s="3" t="s">
        <v>88</v>
      </c>
      <c r="D50" s="19" t="s">
        <v>89</v>
      </c>
      <c r="E50" s="11" t="s">
        <v>90</v>
      </c>
      <c r="F50" s="11" t="s">
        <v>91</v>
      </c>
      <c r="G50" s="11" t="s">
        <v>92</v>
      </c>
      <c r="H50" s="11" t="s">
        <v>93</v>
      </c>
      <c r="I50" s="11" t="s">
        <v>94</v>
      </c>
      <c r="M50" s="11">
        <v>-0.65175000000000005</v>
      </c>
      <c r="N50" s="11">
        <v>266</v>
      </c>
      <c r="O50" s="11" t="s">
        <v>95</v>
      </c>
      <c r="P50" s="7">
        <v>-0.65175000000000005</v>
      </c>
      <c r="Q50" s="7" t="s">
        <v>24</v>
      </c>
      <c r="R50" s="13">
        <v>3.5000000000000003E-2</v>
      </c>
      <c r="T50" s="6">
        <v>32.299999999999997</v>
      </c>
      <c r="U50" s="25">
        <v>13234</v>
      </c>
      <c r="V50" s="7">
        <v>1E-4</v>
      </c>
      <c r="W50" s="7">
        <v>0.90800000000000003</v>
      </c>
      <c r="X50" s="8">
        <v>5320</v>
      </c>
      <c r="Y50" s="22">
        <v>9.5000000000000005E-6</v>
      </c>
      <c r="Z50" s="9">
        <v>0.90600000000000003</v>
      </c>
      <c r="AB50" s="16" t="s">
        <v>96</v>
      </c>
    </row>
    <row r="51" spans="1:28" x14ac:dyDescent="0.35">
      <c r="A51" s="2" t="s">
        <v>87</v>
      </c>
      <c r="B51" s="3" t="s">
        <v>88</v>
      </c>
      <c r="D51" s="19" t="s">
        <v>89</v>
      </c>
      <c r="E51" s="11" t="s">
        <v>90</v>
      </c>
      <c r="F51" s="11" t="s">
        <v>91</v>
      </c>
      <c r="G51" s="11" t="s">
        <v>92</v>
      </c>
      <c r="H51" s="11" t="s">
        <v>93</v>
      </c>
      <c r="I51" s="11" t="s">
        <v>94</v>
      </c>
      <c r="M51" s="11">
        <v>-0.69591999999999998</v>
      </c>
      <c r="N51" s="11">
        <v>266</v>
      </c>
      <c r="O51" s="11" t="s">
        <v>95</v>
      </c>
      <c r="P51" s="7">
        <v>-0.69591999999999998</v>
      </c>
      <c r="Q51" s="7" t="s">
        <v>24</v>
      </c>
      <c r="R51" s="13">
        <v>3.5000000000000003E-2</v>
      </c>
      <c r="T51" s="6">
        <v>11.3</v>
      </c>
      <c r="U51" s="25">
        <v>21238</v>
      </c>
      <c r="V51" s="21">
        <v>6.6299999999999999E-5</v>
      </c>
      <c r="W51" s="7">
        <v>0.876</v>
      </c>
      <c r="X51" s="8">
        <v>6024</v>
      </c>
      <c r="Y51" s="22">
        <v>7.3100000000000003E-6</v>
      </c>
      <c r="Z51" s="9">
        <v>0.93700000000000006</v>
      </c>
      <c r="AB51" s="16" t="s">
        <v>96</v>
      </c>
    </row>
    <row r="53" spans="1:28" x14ac:dyDescent="0.35">
      <c r="A53" s="2" t="s">
        <v>97</v>
      </c>
      <c r="B53" s="3" t="s">
        <v>88</v>
      </c>
      <c r="D53" s="19" t="s">
        <v>89</v>
      </c>
      <c r="E53" s="11" t="s">
        <v>90</v>
      </c>
      <c r="F53" s="11" t="s">
        <v>91</v>
      </c>
      <c r="G53" s="11" t="s">
        <v>92</v>
      </c>
      <c r="H53" s="11" t="s">
        <v>98</v>
      </c>
      <c r="I53" s="11" t="s">
        <v>99</v>
      </c>
      <c r="M53" s="11">
        <v>-0.69376957400000006</v>
      </c>
      <c r="N53" s="11">
        <v>113</v>
      </c>
      <c r="O53" s="11" t="s">
        <v>100</v>
      </c>
      <c r="P53" s="7">
        <v>-0.69376957400000006</v>
      </c>
      <c r="Q53" s="7" t="s">
        <v>24</v>
      </c>
      <c r="R53" s="13">
        <v>3.5000000000000003E-2</v>
      </c>
      <c r="T53" s="6">
        <v>17.59</v>
      </c>
      <c r="U53" s="25">
        <v>33126</v>
      </c>
      <c r="V53" s="21">
        <v>8.9499999999999994E-5</v>
      </c>
      <c r="W53" s="7">
        <v>0.85299999999999998</v>
      </c>
      <c r="X53" s="8">
        <v>5496</v>
      </c>
      <c r="Y53" s="22">
        <v>7.4399999999999999E-6</v>
      </c>
      <c r="Z53" s="9">
        <v>0.94</v>
      </c>
      <c r="AB53" s="16" t="s">
        <v>96</v>
      </c>
    </row>
    <row r="54" spans="1:28" x14ac:dyDescent="0.35">
      <c r="A54" s="2" t="s">
        <v>97</v>
      </c>
      <c r="B54" s="3" t="s">
        <v>88</v>
      </c>
      <c r="D54" s="19" t="s">
        <v>89</v>
      </c>
      <c r="E54" s="11" t="s">
        <v>90</v>
      </c>
      <c r="F54" s="11" t="s">
        <v>91</v>
      </c>
      <c r="G54" s="11" t="s">
        <v>92</v>
      </c>
      <c r="H54" s="11" t="s">
        <v>98</v>
      </c>
      <c r="I54" s="11" t="s">
        <v>99</v>
      </c>
      <c r="M54" s="11">
        <v>-0.69346284899999999</v>
      </c>
      <c r="N54" s="11">
        <v>113</v>
      </c>
      <c r="O54" s="11" t="s">
        <v>100</v>
      </c>
      <c r="P54" s="7">
        <v>-0.69346284899999999</v>
      </c>
      <c r="Q54" s="7" t="s">
        <v>24</v>
      </c>
      <c r="R54" s="13">
        <v>3.5000000000000003E-2</v>
      </c>
      <c r="T54" s="6">
        <v>14.02</v>
      </c>
      <c r="U54" s="25">
        <v>27568</v>
      </c>
      <c r="V54" s="21">
        <v>7.8200000000000003E-5</v>
      </c>
      <c r="W54" s="7">
        <v>0.85399999999999998</v>
      </c>
      <c r="X54" s="8">
        <v>5716</v>
      </c>
      <c r="Y54" s="22">
        <v>7.0199999999999997E-6</v>
      </c>
      <c r="Z54" s="9">
        <v>0.94399999999999995</v>
      </c>
      <c r="AB54" s="16" t="s">
        <v>96</v>
      </c>
    </row>
    <row r="55" spans="1:28" x14ac:dyDescent="0.35">
      <c r="A55" s="2" t="s">
        <v>97</v>
      </c>
      <c r="B55" s="3" t="s">
        <v>88</v>
      </c>
      <c r="D55" s="19" t="s">
        <v>89</v>
      </c>
      <c r="E55" s="11" t="s">
        <v>90</v>
      </c>
      <c r="F55" s="11" t="s">
        <v>91</v>
      </c>
      <c r="G55" s="11" t="s">
        <v>92</v>
      </c>
      <c r="H55" s="11" t="s">
        <v>98</v>
      </c>
      <c r="I55" s="11" t="s">
        <v>99</v>
      </c>
      <c r="M55" s="11">
        <v>-0.692849457</v>
      </c>
      <c r="N55" s="11">
        <v>113</v>
      </c>
      <c r="O55" s="11" t="s">
        <v>100</v>
      </c>
      <c r="P55" s="7">
        <v>-0.692849457</v>
      </c>
      <c r="Q55" s="7" t="s">
        <v>24</v>
      </c>
      <c r="R55" s="13">
        <v>3.5000000000000003E-2</v>
      </c>
      <c r="T55" s="6">
        <v>61.9</v>
      </c>
      <c r="U55" s="25">
        <v>27057</v>
      </c>
      <c r="V55" s="21">
        <v>6.8100000000000002E-5</v>
      </c>
      <c r="W55" s="7">
        <v>0.82599999999999996</v>
      </c>
      <c r="X55" s="8">
        <v>5919</v>
      </c>
      <c r="Y55" s="22">
        <v>6.7800000000000003E-6</v>
      </c>
      <c r="Z55" s="9">
        <v>0.94099999999999995</v>
      </c>
      <c r="AB55" s="16" t="s">
        <v>96</v>
      </c>
    </row>
    <row r="57" spans="1:28" x14ac:dyDescent="0.35">
      <c r="A57" s="2" t="s">
        <v>101</v>
      </c>
      <c r="B57" s="3" t="s">
        <v>88</v>
      </c>
      <c r="D57" s="19" t="s">
        <v>89</v>
      </c>
      <c r="E57" s="11" t="s">
        <v>90</v>
      </c>
      <c r="F57" s="11" t="s">
        <v>91</v>
      </c>
      <c r="G57" s="11" t="s">
        <v>92</v>
      </c>
      <c r="H57" s="11" t="s">
        <v>93</v>
      </c>
      <c r="I57" s="11" t="s">
        <v>102</v>
      </c>
      <c r="M57" s="11">
        <v>-0.73333000000000004</v>
      </c>
      <c r="N57" s="11">
        <v>79</v>
      </c>
      <c r="O57" s="11" t="s">
        <v>103</v>
      </c>
      <c r="P57" s="7">
        <v>-0.73333000000000004</v>
      </c>
      <c r="Q57" s="7" t="s">
        <v>24</v>
      </c>
      <c r="R57" s="13">
        <v>3.5000000000000003E-2</v>
      </c>
      <c r="T57" s="6">
        <v>8.16</v>
      </c>
      <c r="U57" s="25">
        <v>31456</v>
      </c>
      <c r="V57" s="7">
        <v>1.9599999999999999E-4</v>
      </c>
      <c r="W57" s="7">
        <v>1.0349999999999999</v>
      </c>
      <c r="X57" s="8">
        <v>13277</v>
      </c>
      <c r="Y57" s="22">
        <v>8.3399999999999998E-6</v>
      </c>
      <c r="Z57" s="9">
        <v>0.873</v>
      </c>
      <c r="AB57" s="16" t="s">
        <v>96</v>
      </c>
    </row>
    <row r="58" spans="1:28" x14ac:dyDescent="0.35">
      <c r="A58" s="2" t="s">
        <v>101</v>
      </c>
      <c r="B58" s="3" t="s">
        <v>88</v>
      </c>
      <c r="D58" s="19" t="s">
        <v>89</v>
      </c>
      <c r="E58" s="11" t="s">
        <v>90</v>
      </c>
      <c r="F58" s="11" t="s">
        <v>91</v>
      </c>
      <c r="G58" s="11" t="s">
        <v>92</v>
      </c>
      <c r="H58" s="11" t="s">
        <v>93</v>
      </c>
      <c r="I58" s="11" t="s">
        <v>102</v>
      </c>
      <c r="M58" s="11">
        <v>-0.60511999999999999</v>
      </c>
      <c r="N58" s="11">
        <v>79</v>
      </c>
      <c r="O58" s="11" t="s">
        <v>103</v>
      </c>
      <c r="P58" s="7">
        <v>-0.60511999999999999</v>
      </c>
      <c r="Q58" s="7" t="s">
        <v>24</v>
      </c>
      <c r="R58" s="13">
        <v>3.5000000000000003E-2</v>
      </c>
      <c r="T58" s="6">
        <v>11.2</v>
      </c>
      <c r="U58" s="25">
        <v>21253</v>
      </c>
      <c r="V58" s="7">
        <v>1.55E-4</v>
      </c>
      <c r="W58" s="7">
        <v>0.96499999999999997</v>
      </c>
      <c r="X58" s="8">
        <v>12035</v>
      </c>
      <c r="Y58" s="22">
        <v>9.8500000000000006E-6</v>
      </c>
      <c r="Z58" s="9">
        <v>0.89900000000000002</v>
      </c>
      <c r="AB58" s="16" t="s">
        <v>96</v>
      </c>
    </row>
    <row r="59" spans="1:28" x14ac:dyDescent="0.35">
      <c r="A59" s="2" t="s">
        <v>101</v>
      </c>
      <c r="B59" s="3" t="s">
        <v>88</v>
      </c>
      <c r="D59" s="19" t="s">
        <v>89</v>
      </c>
      <c r="E59" s="11" t="s">
        <v>90</v>
      </c>
      <c r="F59" s="11" t="s">
        <v>91</v>
      </c>
      <c r="G59" s="11" t="s">
        <v>92</v>
      </c>
      <c r="H59" s="11" t="s">
        <v>93</v>
      </c>
      <c r="I59" s="11" t="s">
        <v>102</v>
      </c>
      <c r="M59" s="11">
        <v>-0.64469653400000004</v>
      </c>
      <c r="N59" s="11">
        <v>79</v>
      </c>
      <c r="O59" s="11" t="s">
        <v>103</v>
      </c>
      <c r="P59" s="7">
        <v>-0.64469653400000004</v>
      </c>
      <c r="Q59" s="7" t="s">
        <v>24</v>
      </c>
      <c r="R59" s="13">
        <v>3.5000000000000003E-2</v>
      </c>
      <c r="T59" s="6">
        <v>12.2</v>
      </c>
      <c r="U59" s="25">
        <v>14175</v>
      </c>
      <c r="V59" s="7">
        <v>1.2400000000000001E-4</v>
      </c>
      <c r="W59" s="7">
        <v>0.89800000000000002</v>
      </c>
      <c r="X59" s="8">
        <v>7686</v>
      </c>
      <c r="Y59" s="22">
        <v>1.0699999999999999E-5</v>
      </c>
      <c r="Z59" s="9">
        <v>0.90359999999999996</v>
      </c>
      <c r="AB59" s="16" t="s">
        <v>96</v>
      </c>
    </row>
    <row r="61" spans="1:28" x14ac:dyDescent="0.35">
      <c r="A61" s="2" t="s">
        <v>104</v>
      </c>
      <c r="B61" s="3" t="s">
        <v>88</v>
      </c>
      <c r="D61" s="19" t="s">
        <v>89</v>
      </c>
      <c r="E61" s="11" t="s">
        <v>90</v>
      </c>
      <c r="F61" s="11" t="s">
        <v>91</v>
      </c>
      <c r="G61" s="11" t="s">
        <v>92</v>
      </c>
      <c r="H61" s="11" t="s">
        <v>98</v>
      </c>
      <c r="I61" s="11" t="s">
        <v>105</v>
      </c>
      <c r="M61" s="11">
        <v>-0.73455999999999999</v>
      </c>
      <c r="N61" s="11">
        <v>46.5</v>
      </c>
      <c r="O61" s="11" t="s">
        <v>106</v>
      </c>
      <c r="P61" s="7">
        <v>-0.73455999999999999</v>
      </c>
      <c r="Q61" s="7" t="s">
        <v>24</v>
      </c>
      <c r="R61" s="13">
        <v>3.5000000000000003E-2</v>
      </c>
      <c r="T61" s="6">
        <v>6.23</v>
      </c>
      <c r="U61" s="25">
        <v>26785</v>
      </c>
      <c r="V61" s="7">
        <v>1.7255999999999999E-4</v>
      </c>
      <c r="W61" s="7">
        <v>0.91649999999999998</v>
      </c>
      <c r="X61" s="8">
        <v>7156</v>
      </c>
      <c r="Y61" s="22">
        <v>8.9900000000000003E-6</v>
      </c>
      <c r="Z61" s="9">
        <v>0.92149999999999999</v>
      </c>
      <c r="AB61" s="16" t="s">
        <v>96</v>
      </c>
    </row>
    <row r="62" spans="1:28" x14ac:dyDescent="0.35">
      <c r="A62" s="2" t="s">
        <v>104</v>
      </c>
      <c r="B62" s="3" t="s">
        <v>88</v>
      </c>
      <c r="D62" s="19" t="s">
        <v>89</v>
      </c>
      <c r="E62" s="11" t="s">
        <v>90</v>
      </c>
      <c r="F62" s="11" t="s">
        <v>91</v>
      </c>
      <c r="G62" s="11" t="s">
        <v>92</v>
      </c>
      <c r="H62" s="11" t="s">
        <v>98</v>
      </c>
      <c r="I62" s="11" t="s">
        <v>105</v>
      </c>
      <c r="M62" s="11">
        <v>-0.73763000000000001</v>
      </c>
      <c r="N62" s="11">
        <v>46.5</v>
      </c>
      <c r="O62" s="11" t="s">
        <v>106</v>
      </c>
      <c r="P62" s="7">
        <v>-0.73763000000000001</v>
      </c>
      <c r="Q62" s="7" t="s">
        <v>24</v>
      </c>
      <c r="R62" s="13">
        <v>3.5000000000000003E-2</v>
      </c>
      <c r="T62" s="6">
        <v>5.93</v>
      </c>
      <c r="U62" s="25">
        <v>27700</v>
      </c>
      <c r="V62" s="7">
        <v>1.5234999999999999E-4</v>
      </c>
      <c r="W62" s="7">
        <v>0.91420000000000001</v>
      </c>
      <c r="X62" s="8">
        <v>7560</v>
      </c>
      <c r="Y62" s="22">
        <v>9.2299999999999997E-6</v>
      </c>
      <c r="Z62" s="9">
        <v>0.93559999999999999</v>
      </c>
      <c r="AB62" s="16" t="s">
        <v>96</v>
      </c>
    </row>
    <row r="63" spans="1:28" x14ac:dyDescent="0.35">
      <c r="A63" s="2" t="s">
        <v>104</v>
      </c>
      <c r="B63" s="3" t="s">
        <v>88</v>
      </c>
      <c r="D63" s="19" t="s">
        <v>89</v>
      </c>
      <c r="E63" s="11" t="s">
        <v>90</v>
      </c>
      <c r="F63" s="11" t="s">
        <v>91</v>
      </c>
      <c r="G63" s="11" t="s">
        <v>92</v>
      </c>
      <c r="H63" s="11" t="s">
        <v>98</v>
      </c>
      <c r="I63" s="11" t="s">
        <v>105</v>
      </c>
      <c r="M63" s="11">
        <v>-0.64837999999999996</v>
      </c>
      <c r="N63" s="11">
        <v>46.5</v>
      </c>
      <c r="O63" s="11" t="s">
        <v>106</v>
      </c>
      <c r="P63" s="7">
        <v>-0.64837999999999996</v>
      </c>
      <c r="Q63" s="7" t="s">
        <v>24</v>
      </c>
      <c r="R63" s="13">
        <v>3.5000000000000003E-2</v>
      </c>
      <c r="T63" s="6">
        <v>5.6349999999999998</v>
      </c>
      <c r="U63" s="25">
        <v>24421</v>
      </c>
      <c r="V63" s="7">
        <v>1.8922000000000001E-4</v>
      </c>
      <c r="W63" s="7">
        <v>0.91232999999999997</v>
      </c>
      <c r="X63" s="8">
        <v>6069</v>
      </c>
      <c r="Y63" s="22">
        <v>1.1420000000000001E-5</v>
      </c>
      <c r="Z63" s="9">
        <v>0.91300000000000003</v>
      </c>
      <c r="AB63" s="16" t="s">
        <v>96</v>
      </c>
    </row>
    <row r="65" spans="1:28" x14ac:dyDescent="0.35">
      <c r="A65" s="2" t="s">
        <v>107</v>
      </c>
      <c r="B65" s="3" t="s">
        <v>88</v>
      </c>
      <c r="D65" s="19" t="s">
        <v>89</v>
      </c>
      <c r="E65" s="11" t="s">
        <v>90</v>
      </c>
      <c r="F65" s="11" t="s">
        <v>91</v>
      </c>
      <c r="G65" s="11" t="s">
        <v>92</v>
      </c>
      <c r="H65" s="11" t="s">
        <v>108</v>
      </c>
      <c r="M65" s="11">
        <v>-0.64837700099999995</v>
      </c>
      <c r="N65" s="11">
        <v>639</v>
      </c>
      <c r="O65" s="11" t="s">
        <v>109</v>
      </c>
      <c r="P65" s="7">
        <v>-0.64837700099999995</v>
      </c>
      <c r="Q65" s="7" t="s">
        <v>24</v>
      </c>
      <c r="R65" s="13">
        <v>3.5000000000000003E-2</v>
      </c>
      <c r="T65" s="6">
        <v>21.35</v>
      </c>
      <c r="U65" s="25">
        <v>33480</v>
      </c>
      <c r="V65" s="21">
        <v>9.3499999999999996E-5</v>
      </c>
      <c r="W65" s="7">
        <v>0.91200000000000003</v>
      </c>
      <c r="X65" s="8">
        <v>6370</v>
      </c>
      <c r="Y65" s="22">
        <v>7.43E-6</v>
      </c>
      <c r="Z65" s="9">
        <v>0.95399999999999996</v>
      </c>
      <c r="AB65" s="16" t="s">
        <v>96</v>
      </c>
    </row>
    <row r="66" spans="1:28" x14ac:dyDescent="0.35">
      <c r="A66" s="2" t="s">
        <v>107</v>
      </c>
      <c r="B66" s="3" t="s">
        <v>88</v>
      </c>
      <c r="D66" s="19" t="s">
        <v>89</v>
      </c>
      <c r="E66" s="11" t="s">
        <v>90</v>
      </c>
      <c r="F66" s="11" t="s">
        <v>91</v>
      </c>
      <c r="G66" s="11" t="s">
        <v>92</v>
      </c>
      <c r="H66" s="11" t="s">
        <v>108</v>
      </c>
      <c r="M66" s="11">
        <v>-0.61770641800000003</v>
      </c>
      <c r="N66" s="11">
        <v>639</v>
      </c>
      <c r="O66" s="11" t="s">
        <v>109</v>
      </c>
      <c r="P66" s="7">
        <v>-0.61770641800000003</v>
      </c>
      <c r="Q66" s="7" t="s">
        <v>24</v>
      </c>
      <c r="R66" s="13">
        <v>3.5000000000000003E-2</v>
      </c>
      <c r="T66" s="6">
        <v>22.69</v>
      </c>
      <c r="U66" s="25">
        <v>14682</v>
      </c>
      <c r="V66" s="7">
        <v>1.4624000000000001E-4</v>
      </c>
      <c r="W66" s="7">
        <v>0.88588</v>
      </c>
      <c r="X66" s="8">
        <v>5540</v>
      </c>
      <c r="Y66" s="22">
        <v>9.4199999999999996E-6</v>
      </c>
      <c r="Z66" s="9">
        <v>0.92400000000000004</v>
      </c>
      <c r="AB66" s="16" t="s">
        <v>96</v>
      </c>
    </row>
    <row r="68" spans="1:28" x14ac:dyDescent="0.35">
      <c r="A68" s="2" t="s">
        <v>110</v>
      </c>
      <c r="D68" s="19" t="s">
        <v>111</v>
      </c>
      <c r="E68" s="11" t="s">
        <v>112</v>
      </c>
      <c r="F68" s="11" t="s">
        <v>113</v>
      </c>
      <c r="G68" s="11" t="s">
        <v>114</v>
      </c>
      <c r="M68" s="11">
        <v>-1.3820185659999999</v>
      </c>
      <c r="N68" s="11">
        <v>29.9</v>
      </c>
      <c r="O68" s="11" t="s">
        <v>115</v>
      </c>
      <c r="P68" s="7">
        <v>-1.3820185659999999</v>
      </c>
      <c r="Q68" s="7" t="s">
        <v>24</v>
      </c>
      <c r="R68" s="13">
        <v>3.5000000000000003E-2</v>
      </c>
      <c r="T68" s="6">
        <v>5.3490000000000002</v>
      </c>
      <c r="U68" s="25">
        <v>125.8</v>
      </c>
      <c r="V68" s="21">
        <v>2.1100000000000001E-5</v>
      </c>
      <c r="W68" s="7">
        <v>0.998</v>
      </c>
      <c r="X68" s="8">
        <v>0</v>
      </c>
      <c r="Y68" s="8">
        <v>0</v>
      </c>
      <c r="Z68" s="8">
        <v>0</v>
      </c>
      <c r="AB68" s="16" t="s">
        <v>96</v>
      </c>
    </row>
    <row r="69" spans="1:28" x14ac:dyDescent="0.35">
      <c r="A69" s="2" t="s">
        <v>110</v>
      </c>
      <c r="D69" s="19" t="s">
        <v>111</v>
      </c>
      <c r="E69" s="11" t="s">
        <v>112</v>
      </c>
      <c r="F69" s="11" t="s">
        <v>113</v>
      </c>
      <c r="G69" s="11" t="s">
        <v>114</v>
      </c>
      <c r="M69" s="11">
        <v>-1.379565001</v>
      </c>
      <c r="N69" s="11">
        <v>29.9</v>
      </c>
      <c r="O69" s="11" t="s">
        <v>115</v>
      </c>
      <c r="P69" s="7">
        <v>-1.379565001</v>
      </c>
      <c r="Q69" s="7" t="s">
        <v>24</v>
      </c>
      <c r="R69" s="13">
        <v>3.5000000000000003E-2</v>
      </c>
      <c r="T69" s="6">
        <v>6.9630000000000001</v>
      </c>
      <c r="U69" s="25">
        <v>632.6</v>
      </c>
      <c r="V69" s="21">
        <v>8.6600000000000001E-6</v>
      </c>
      <c r="W69" s="7">
        <v>0.97</v>
      </c>
      <c r="X69" s="8">
        <v>0</v>
      </c>
      <c r="Y69" s="8">
        <v>0</v>
      </c>
      <c r="Z69" s="8">
        <v>0</v>
      </c>
      <c r="AB69" s="16" t="s">
        <v>96</v>
      </c>
    </row>
    <row r="70" spans="1:28" x14ac:dyDescent="0.35">
      <c r="A70" s="2" t="s">
        <v>110</v>
      </c>
      <c r="D70" s="19" t="s">
        <v>111</v>
      </c>
      <c r="E70" s="11" t="s">
        <v>112</v>
      </c>
      <c r="F70" s="11" t="s">
        <v>113</v>
      </c>
      <c r="G70" s="11" t="s">
        <v>114</v>
      </c>
      <c r="M70" s="11">
        <v>-1.4185166360000001</v>
      </c>
      <c r="N70" s="11">
        <v>29.9</v>
      </c>
      <c r="O70" s="11" t="s">
        <v>115</v>
      </c>
      <c r="P70" s="7">
        <v>-1.4185166360000001</v>
      </c>
      <c r="Q70" s="7" t="s">
        <v>24</v>
      </c>
      <c r="R70" s="13">
        <v>3.5000000000000003E-2</v>
      </c>
      <c r="T70" s="6">
        <v>5.718</v>
      </c>
      <c r="U70" s="25">
        <v>595.6</v>
      </c>
      <c r="V70" s="21">
        <v>6.8000000000000005E-4</v>
      </c>
      <c r="W70" s="7">
        <v>0.999</v>
      </c>
      <c r="X70" s="8">
        <v>0</v>
      </c>
      <c r="Y70" s="8">
        <v>0</v>
      </c>
      <c r="Z70" s="8">
        <v>0</v>
      </c>
      <c r="AB70" s="16" t="s">
        <v>96</v>
      </c>
    </row>
    <row r="71" spans="1:28" x14ac:dyDescent="0.35">
      <c r="A71" s="2" t="s">
        <v>110</v>
      </c>
      <c r="D71" s="19" t="s">
        <v>111</v>
      </c>
      <c r="E71" s="11" t="s">
        <v>112</v>
      </c>
      <c r="F71" s="11" t="s">
        <v>113</v>
      </c>
      <c r="G71" s="11" t="s">
        <v>114</v>
      </c>
      <c r="M71" s="11">
        <v>-1.4542315640000001</v>
      </c>
      <c r="N71" s="11">
        <v>29.9</v>
      </c>
      <c r="O71" s="11" t="s">
        <v>115</v>
      </c>
      <c r="P71" s="7">
        <v>-1.4542315640000001</v>
      </c>
      <c r="Q71" s="7" t="s">
        <v>24</v>
      </c>
      <c r="R71" s="13">
        <v>3.5000000000000003E-2</v>
      </c>
      <c r="T71" s="6">
        <v>5.8949999999999996</v>
      </c>
      <c r="U71" s="25">
        <v>487.5</v>
      </c>
      <c r="V71" s="21">
        <v>5.9900000000000002E-6</v>
      </c>
      <c r="W71" s="7">
        <v>0.99099999999999999</v>
      </c>
      <c r="X71" s="8">
        <v>0</v>
      </c>
      <c r="Y71" s="8">
        <v>0</v>
      </c>
      <c r="Z71" s="8">
        <v>0</v>
      </c>
    </row>
    <row r="73" spans="1:28" x14ac:dyDescent="0.35">
      <c r="A73" s="2" t="s">
        <v>116</v>
      </c>
      <c r="B73" s="3" t="s">
        <v>117</v>
      </c>
      <c r="D73" s="19" t="s">
        <v>118</v>
      </c>
      <c r="E73" s="11" t="s">
        <v>119</v>
      </c>
      <c r="F73" s="11" t="s">
        <v>32</v>
      </c>
      <c r="G73" s="11" t="s">
        <v>120</v>
      </c>
      <c r="H73" s="11" t="s">
        <v>121</v>
      </c>
      <c r="I73" s="11" t="s">
        <v>48</v>
      </c>
      <c r="J73" s="11" t="s">
        <v>122</v>
      </c>
      <c r="K73" s="11" t="s">
        <v>35</v>
      </c>
      <c r="M73" s="11">
        <v>-0.306092739</v>
      </c>
      <c r="N73" s="11">
        <v>206.1</v>
      </c>
      <c r="O73" s="11" t="s">
        <v>123</v>
      </c>
      <c r="P73" s="7">
        <v>-0.306092739</v>
      </c>
      <c r="Q73" s="7" t="s">
        <v>24</v>
      </c>
      <c r="R73" s="13">
        <v>3.5000000000000003E-2</v>
      </c>
      <c r="T73" s="6">
        <v>33.43</v>
      </c>
      <c r="U73" s="25">
        <v>270020</v>
      </c>
      <c r="V73" s="21">
        <v>1.3200000000000001E-5</v>
      </c>
      <c r="W73" s="7">
        <v>0.93261000000000005</v>
      </c>
      <c r="X73" s="22">
        <v>40078000</v>
      </c>
      <c r="Y73" s="8">
        <v>1.3630000000000001E-3</v>
      </c>
      <c r="Z73" s="9">
        <v>0.40962999999999999</v>
      </c>
      <c r="AB73" s="16" t="s">
        <v>124</v>
      </c>
    </row>
    <row r="74" spans="1:28" x14ac:dyDescent="0.35">
      <c r="A74" s="2" t="s">
        <v>116</v>
      </c>
      <c r="B74" s="3" t="s">
        <v>117</v>
      </c>
      <c r="D74" s="19" t="s">
        <v>118</v>
      </c>
      <c r="E74" s="11" t="s">
        <v>119</v>
      </c>
      <c r="F74" s="11" t="s">
        <v>32</v>
      </c>
      <c r="G74" s="11" t="s">
        <v>120</v>
      </c>
      <c r="H74" s="11" t="s">
        <v>121</v>
      </c>
      <c r="I74" s="11" t="s">
        <v>48</v>
      </c>
      <c r="J74" s="11" t="s">
        <v>122</v>
      </c>
      <c r="K74" s="11" t="s">
        <v>35</v>
      </c>
      <c r="M74" s="11">
        <v>-0.29382449399999999</v>
      </c>
      <c r="N74" s="11">
        <v>206.1</v>
      </c>
      <c r="O74" s="11" t="s">
        <v>123</v>
      </c>
      <c r="P74" s="7">
        <v>-0.29382449399999999</v>
      </c>
      <c r="Q74" s="7" t="s">
        <v>24</v>
      </c>
      <c r="R74" s="13">
        <v>3.5000000000000003E-2</v>
      </c>
      <c r="T74" s="6">
        <v>54.7</v>
      </c>
      <c r="U74" s="25">
        <v>292670</v>
      </c>
      <c r="V74" s="21">
        <v>2.7900000000000001E-5</v>
      </c>
      <c r="W74" s="7">
        <v>0.94969000000000003</v>
      </c>
      <c r="X74" s="8">
        <v>66196</v>
      </c>
      <c r="Y74" s="22">
        <v>1.6200000000000001E-5</v>
      </c>
      <c r="Z74" s="9">
        <v>0.91274</v>
      </c>
      <c r="AB74" s="16" t="s">
        <v>124</v>
      </c>
    </row>
    <row r="76" spans="1:28" x14ac:dyDescent="0.35">
      <c r="A76" s="2" t="s">
        <v>110</v>
      </c>
      <c r="D76" s="19" t="s">
        <v>111</v>
      </c>
      <c r="E76" s="11" t="s">
        <v>112</v>
      </c>
      <c r="F76" s="11" t="s">
        <v>113</v>
      </c>
      <c r="G76" s="11" t="s">
        <v>114</v>
      </c>
      <c r="M76" s="11">
        <v>-1.3970471600000001</v>
      </c>
      <c r="N76" s="11">
        <v>150.5</v>
      </c>
      <c r="O76" s="11" t="s">
        <v>125</v>
      </c>
      <c r="P76" s="7">
        <v>-1.3970471600000001</v>
      </c>
      <c r="Q76" s="7" t="s">
        <v>24</v>
      </c>
      <c r="R76" s="13">
        <v>3.5000000000000003E-2</v>
      </c>
      <c r="T76" s="6">
        <v>6.1180000000000003</v>
      </c>
      <c r="U76" s="25">
        <v>613.5</v>
      </c>
      <c r="V76" s="21">
        <v>7.3599999999999998E-6</v>
      </c>
      <c r="W76" s="7">
        <v>0.99399999999999999</v>
      </c>
      <c r="X76" s="8">
        <v>0</v>
      </c>
      <c r="Y76" s="8">
        <v>0</v>
      </c>
      <c r="Z76" s="8">
        <v>0</v>
      </c>
    </row>
    <row r="77" spans="1:28" x14ac:dyDescent="0.35">
      <c r="A77" s="2" t="s">
        <v>110</v>
      </c>
      <c r="D77" s="19" t="s">
        <v>111</v>
      </c>
      <c r="E77" s="11" t="s">
        <v>112</v>
      </c>
      <c r="F77" s="11" t="s">
        <v>113</v>
      </c>
      <c r="G77" s="11" t="s">
        <v>114</v>
      </c>
      <c r="M77" s="11">
        <v>-1.4264552100000001</v>
      </c>
      <c r="N77" s="11">
        <v>150.5</v>
      </c>
      <c r="O77" s="11" t="s">
        <v>125</v>
      </c>
      <c r="P77" s="7">
        <v>-1.4264552100000001</v>
      </c>
      <c r="Q77" s="7" t="s">
        <v>24</v>
      </c>
      <c r="R77" s="13">
        <v>3.5000000000000003E-2</v>
      </c>
      <c r="T77" s="6">
        <v>10.811999999999999</v>
      </c>
      <c r="U77" s="25">
        <v>246.2</v>
      </c>
      <c r="V77" s="7">
        <v>5.1100000000000002E-6</v>
      </c>
      <c r="W77" s="7">
        <v>0.97799999999999998</v>
      </c>
      <c r="X77" s="8">
        <v>0</v>
      </c>
      <c r="Y77" s="8">
        <v>0</v>
      </c>
      <c r="Z77" s="8">
        <v>0</v>
      </c>
    </row>
    <row r="78" spans="1:28" x14ac:dyDescent="0.35">
      <c r="A78" s="2" t="s">
        <v>110</v>
      </c>
      <c r="D78" s="19" t="s">
        <v>111</v>
      </c>
      <c r="E78" s="11" t="s">
        <v>112</v>
      </c>
      <c r="F78" s="11" t="s">
        <v>113</v>
      </c>
      <c r="G78" s="11" t="s">
        <v>114</v>
      </c>
      <c r="M78" s="11">
        <v>-1.55422368</v>
      </c>
      <c r="N78" s="11">
        <v>150.5</v>
      </c>
      <c r="O78" s="11" t="s">
        <v>125</v>
      </c>
      <c r="P78" s="7">
        <v>-1.55422368</v>
      </c>
      <c r="Q78" s="7" t="s">
        <v>24</v>
      </c>
      <c r="R78" s="13">
        <v>3.5000000000000003E-2</v>
      </c>
      <c r="T78" s="6">
        <v>7.2149999999999999</v>
      </c>
      <c r="U78" s="25">
        <v>588.20000000000005</v>
      </c>
      <c r="V78" s="7">
        <v>1.153E-5</v>
      </c>
      <c r="W78" s="7">
        <v>0.94699999999999995</v>
      </c>
      <c r="X78" s="8">
        <v>0</v>
      </c>
      <c r="Y78" s="8">
        <v>0</v>
      </c>
      <c r="Z78" s="8">
        <v>0</v>
      </c>
    </row>
    <row r="79" spans="1:28" x14ac:dyDescent="0.35">
      <c r="A79" s="2" t="s">
        <v>110</v>
      </c>
      <c r="D79" s="19" t="s">
        <v>111</v>
      </c>
      <c r="E79" s="11" t="s">
        <v>112</v>
      </c>
      <c r="F79" s="11" t="s">
        <v>113</v>
      </c>
      <c r="G79" s="11" t="s">
        <v>114</v>
      </c>
      <c r="M79" s="11">
        <v>-1.67544162</v>
      </c>
      <c r="N79" s="11">
        <v>150.5</v>
      </c>
      <c r="O79" s="11" t="s">
        <v>125</v>
      </c>
      <c r="P79" s="7">
        <v>-1.67544162</v>
      </c>
      <c r="Q79" s="7" t="s">
        <v>24</v>
      </c>
      <c r="R79" s="13">
        <v>3.5000000000000003E-2</v>
      </c>
      <c r="T79" s="6">
        <v>15.121</v>
      </c>
      <c r="U79" s="25">
        <v>488.6</v>
      </c>
      <c r="V79" s="7">
        <v>8.4100000000000008E-6</v>
      </c>
      <c r="W79" s="7">
        <v>0.98699999999999999</v>
      </c>
      <c r="X79" s="8">
        <v>0</v>
      </c>
      <c r="Y79" s="8">
        <v>0</v>
      </c>
      <c r="Z79" s="8">
        <v>0</v>
      </c>
    </row>
    <row r="81" spans="1:26" x14ac:dyDescent="0.35">
      <c r="A81" s="2" t="s">
        <v>19</v>
      </c>
      <c r="B81" s="3" t="s">
        <v>20</v>
      </c>
      <c r="D81" s="19" t="s">
        <v>126</v>
      </c>
      <c r="E81" s="11" t="s">
        <v>127</v>
      </c>
      <c r="F81" s="11" t="s">
        <v>128</v>
      </c>
      <c r="G81" s="11" t="s">
        <v>129</v>
      </c>
      <c r="H81" s="11" t="s">
        <v>130</v>
      </c>
      <c r="I81" s="11" t="s">
        <v>131</v>
      </c>
      <c r="M81" s="11">
        <v>-0.34399999999999997</v>
      </c>
      <c r="N81" s="11">
        <v>29.7</v>
      </c>
      <c r="O81" s="11" t="s">
        <v>132</v>
      </c>
      <c r="P81" s="7">
        <v>-0.34399999999999997</v>
      </c>
      <c r="Q81" s="7" t="s">
        <v>24</v>
      </c>
      <c r="R81" s="13">
        <v>3.5000000000000003E-2</v>
      </c>
      <c r="T81" s="6">
        <v>16.48</v>
      </c>
      <c r="U81" s="25">
        <v>14499</v>
      </c>
      <c r="V81" s="7">
        <v>1.3250999999999999E-4</v>
      </c>
      <c r="W81" s="7">
        <v>0.85124</v>
      </c>
      <c r="X81" s="8">
        <v>5620</v>
      </c>
      <c r="Y81" s="22">
        <v>5.321E-5</v>
      </c>
      <c r="Z81" s="9">
        <v>0.87753000000000003</v>
      </c>
    </row>
    <row r="82" spans="1:26" x14ac:dyDescent="0.35">
      <c r="A82" s="2" t="s">
        <v>19</v>
      </c>
      <c r="B82" s="3" t="s">
        <v>20</v>
      </c>
      <c r="D82" s="19" t="s">
        <v>126</v>
      </c>
      <c r="E82" s="11" t="s">
        <v>127</v>
      </c>
      <c r="F82" s="11" t="s">
        <v>128</v>
      </c>
      <c r="G82" s="11" t="s">
        <v>129</v>
      </c>
      <c r="H82" s="11" t="s">
        <v>130</v>
      </c>
      <c r="I82" s="11" t="s">
        <v>131</v>
      </c>
      <c r="M82" s="11">
        <v>-0.33700000000000002</v>
      </c>
      <c r="N82" s="11">
        <v>29.7</v>
      </c>
      <c r="O82" s="11" t="s">
        <v>132</v>
      </c>
      <c r="P82" s="7">
        <v>-0.33700000000000002</v>
      </c>
      <c r="Q82" s="7" t="s">
        <v>24</v>
      </c>
      <c r="R82" s="13">
        <v>3.5000000000000003E-2</v>
      </c>
      <c r="T82" s="6">
        <v>30.86</v>
      </c>
      <c r="U82" s="25">
        <v>19285</v>
      </c>
      <c r="V82" s="21">
        <v>5.3652000000000001E-5</v>
      </c>
      <c r="W82" s="7">
        <v>0.88312000000000002</v>
      </c>
      <c r="X82" s="8">
        <v>1546</v>
      </c>
      <c r="Y82" s="22">
        <v>1.5191E-4</v>
      </c>
      <c r="Z82" s="9">
        <v>0.89419000000000004</v>
      </c>
    </row>
    <row r="83" spans="1:26" x14ac:dyDescent="0.35">
      <c r="A83" s="2" t="s">
        <v>19</v>
      </c>
      <c r="B83" s="3" t="s">
        <v>20</v>
      </c>
      <c r="D83" s="19" t="s">
        <v>126</v>
      </c>
      <c r="E83" s="11" t="s">
        <v>127</v>
      </c>
      <c r="F83" s="11" t="s">
        <v>128</v>
      </c>
      <c r="G83" s="11" t="s">
        <v>129</v>
      </c>
      <c r="H83" s="11" t="s">
        <v>130</v>
      </c>
      <c r="I83" s="11" t="s">
        <v>131</v>
      </c>
      <c r="M83" s="11">
        <v>-0.28199999999999997</v>
      </c>
      <c r="N83" s="11">
        <v>29.7</v>
      </c>
      <c r="O83" s="11" t="s">
        <v>132</v>
      </c>
      <c r="P83" s="7">
        <v>-0.28199999999999997</v>
      </c>
      <c r="Q83" s="7" t="s">
        <v>24</v>
      </c>
      <c r="R83" s="13">
        <v>3.5000000000000003E-2</v>
      </c>
      <c r="T83" s="6">
        <v>7.5380000000000003</v>
      </c>
      <c r="U83" s="25">
        <v>29718</v>
      </c>
      <c r="V83" s="7">
        <v>1.605E-4</v>
      </c>
      <c r="W83" s="7">
        <v>0.91696999999999995</v>
      </c>
      <c r="X83" s="8">
        <v>16989</v>
      </c>
      <c r="Y83" s="22">
        <v>8.4466000000000001E-5</v>
      </c>
      <c r="Z83" s="9">
        <v>0.90415999999999996</v>
      </c>
    </row>
  </sheetData>
  <mergeCells count="19">
    <mergeCell ref="T1:T2"/>
    <mergeCell ref="U1:U2"/>
    <mergeCell ref="V1:V2"/>
    <mergeCell ref="D1:L1"/>
    <mergeCell ref="A1:A2"/>
    <mergeCell ref="B1:B2"/>
    <mergeCell ref="M1:M2"/>
    <mergeCell ref="N1:N2"/>
    <mergeCell ref="O1:O2"/>
    <mergeCell ref="C1:C2"/>
    <mergeCell ref="S1:S2"/>
    <mergeCell ref="P1:P2"/>
    <mergeCell ref="Q1:Q2"/>
    <mergeCell ref="R1:R2"/>
    <mergeCell ref="W1:W2"/>
    <mergeCell ref="X1:X2"/>
    <mergeCell ref="Y1:Y2"/>
    <mergeCell ref="Z1:Z2"/>
    <mergeCell ref="AB1:AB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B0FD-E435-41F5-91B8-F4AE487649FD}">
  <dimension ref="A1:AD242"/>
  <sheetViews>
    <sheetView tabSelected="1" topLeftCell="A106" zoomScale="85" zoomScaleNormal="85" workbookViewId="0">
      <selection activeCell="AI19" sqref="AI19"/>
    </sheetView>
  </sheetViews>
  <sheetFormatPr defaultRowHeight="14.5" x14ac:dyDescent="0.35"/>
  <cols>
    <col min="1" max="1" width="17.453125" bestFit="1" customWidth="1"/>
    <col min="2" max="2" width="21.81640625" bestFit="1" customWidth="1"/>
    <col min="13" max="13" width="28.26953125" bestFit="1" customWidth="1"/>
    <col min="14" max="14" width="13.453125" bestFit="1" customWidth="1"/>
    <col min="15" max="15" width="19.26953125" bestFit="1" customWidth="1"/>
    <col min="16" max="16" width="34.1796875" bestFit="1" customWidth="1"/>
    <col min="17" max="17" width="15.453125" bestFit="1" customWidth="1"/>
    <col min="18" max="18" width="18.81640625" bestFit="1" customWidth="1"/>
    <col min="20" max="20" width="20.1796875" bestFit="1" customWidth="1"/>
    <col min="21" max="21" width="23.54296875" bestFit="1" customWidth="1"/>
    <col min="22" max="22" width="23.54296875" style="29" bestFit="1" customWidth="1"/>
    <col min="23" max="23" width="15.1796875" bestFit="1" customWidth="1"/>
    <col min="24" max="24" width="23.1796875" bestFit="1" customWidth="1"/>
    <col min="25" max="25" width="23" style="29" bestFit="1" customWidth="1"/>
    <col min="26" max="26" width="15.1796875" bestFit="1" customWidth="1"/>
  </cols>
  <sheetData>
    <row r="1" spans="1:30" s="4" customFormat="1" x14ac:dyDescent="0.35">
      <c r="A1" s="47" t="s">
        <v>0</v>
      </c>
      <c r="B1" s="49" t="s">
        <v>1</v>
      </c>
      <c r="C1" s="53" t="s">
        <v>2</v>
      </c>
      <c r="D1" s="44" t="s">
        <v>3</v>
      </c>
      <c r="E1" s="45"/>
      <c r="F1" s="45"/>
      <c r="G1" s="45"/>
      <c r="H1" s="45"/>
      <c r="I1" s="45"/>
      <c r="J1" s="45"/>
      <c r="K1" s="45"/>
      <c r="L1" s="46"/>
      <c r="M1" s="51" t="s">
        <v>4</v>
      </c>
      <c r="N1" s="51" t="s">
        <v>5</v>
      </c>
      <c r="O1" s="51" t="s">
        <v>6</v>
      </c>
      <c r="P1" s="57" t="s">
        <v>7</v>
      </c>
      <c r="Q1" s="32" t="s">
        <v>8</v>
      </c>
      <c r="R1" s="58" t="s">
        <v>9</v>
      </c>
      <c r="S1" s="55" t="s">
        <v>10</v>
      </c>
      <c r="T1" s="40" t="s">
        <v>11</v>
      </c>
      <c r="U1" s="42" t="s">
        <v>12</v>
      </c>
      <c r="V1" s="60" t="s">
        <v>13</v>
      </c>
      <c r="W1" s="32" t="s">
        <v>14</v>
      </c>
      <c r="X1" s="34" t="s">
        <v>15</v>
      </c>
      <c r="Y1" s="62" t="s">
        <v>16</v>
      </c>
      <c r="Z1" s="36" t="s">
        <v>17</v>
      </c>
      <c r="AB1" s="51"/>
      <c r="AC1" s="51"/>
      <c r="AD1" s="51"/>
    </row>
    <row r="2" spans="1:30" s="5" customFormat="1" x14ac:dyDescent="0.35">
      <c r="A2" s="48"/>
      <c r="B2" s="50"/>
      <c r="C2" s="54"/>
      <c r="D2" s="17">
        <v>1</v>
      </c>
      <c r="E2" s="10">
        <v>2</v>
      </c>
      <c r="F2" s="10">
        <v>3</v>
      </c>
      <c r="G2" s="10">
        <v>4</v>
      </c>
      <c r="H2" s="10">
        <v>5</v>
      </c>
      <c r="I2" s="10">
        <v>6</v>
      </c>
      <c r="J2" s="10">
        <v>7</v>
      </c>
      <c r="K2" s="10">
        <v>8</v>
      </c>
      <c r="L2" s="18">
        <v>9</v>
      </c>
      <c r="M2" s="52"/>
      <c r="N2" s="52"/>
      <c r="O2" s="52"/>
      <c r="P2" s="52"/>
      <c r="Q2" s="33"/>
      <c r="R2" s="59"/>
      <c r="S2" s="56"/>
      <c r="T2" s="41"/>
      <c r="U2" s="43"/>
      <c r="V2" s="61"/>
      <c r="W2" s="33"/>
      <c r="X2" s="35"/>
      <c r="Y2" s="63"/>
      <c r="Z2" s="37"/>
      <c r="AB2" s="52"/>
      <c r="AC2" s="52"/>
      <c r="AD2" s="52"/>
    </row>
    <row r="3" spans="1:30" x14ac:dyDescent="0.35">
      <c r="A3" t="s">
        <v>133</v>
      </c>
      <c r="B3" t="s">
        <v>134</v>
      </c>
      <c r="D3" t="s">
        <v>135</v>
      </c>
      <c r="E3" t="s">
        <v>136</v>
      </c>
      <c r="F3" t="s">
        <v>137</v>
      </c>
      <c r="G3" t="s">
        <v>138</v>
      </c>
      <c r="M3">
        <v>-1.45</v>
      </c>
      <c r="N3">
        <v>7</v>
      </c>
      <c r="O3" t="s">
        <v>109</v>
      </c>
      <c r="P3">
        <v>-1.27</v>
      </c>
      <c r="Q3" t="s">
        <v>24</v>
      </c>
      <c r="R3" s="27">
        <v>8.9999999999999993E-3</v>
      </c>
      <c r="T3">
        <v>10.56</v>
      </c>
      <c r="U3">
        <v>377.5</v>
      </c>
      <c r="V3" s="29">
        <v>2.0349999999999999E-3</v>
      </c>
      <c r="W3">
        <v>0.96399999999999997</v>
      </c>
      <c r="X3">
        <v>792.8</v>
      </c>
      <c r="Y3" s="29">
        <v>1.255E-5</v>
      </c>
      <c r="Z3">
        <v>0.90100000000000002</v>
      </c>
    </row>
    <row r="4" spans="1:30" x14ac:dyDescent="0.35">
      <c r="A4" t="s">
        <v>139</v>
      </c>
      <c r="B4" t="s">
        <v>134</v>
      </c>
      <c r="D4" t="s">
        <v>140</v>
      </c>
      <c r="E4" t="s">
        <v>141</v>
      </c>
      <c r="F4" t="s">
        <v>142</v>
      </c>
      <c r="G4" t="s">
        <v>143</v>
      </c>
      <c r="H4" t="s">
        <v>144</v>
      </c>
      <c r="M4">
        <v>-1.2250000000000001</v>
      </c>
      <c r="N4">
        <v>8</v>
      </c>
      <c r="O4" t="s">
        <v>109</v>
      </c>
      <c r="P4">
        <v>-1.22</v>
      </c>
      <c r="Q4" t="s">
        <v>24</v>
      </c>
      <c r="R4" s="27">
        <v>8.9999999999999993E-3</v>
      </c>
      <c r="T4">
        <v>7.5149999999999997</v>
      </c>
      <c r="U4">
        <v>1093</v>
      </c>
      <c r="V4" s="29">
        <v>1.95</v>
      </c>
      <c r="W4">
        <v>0.78900000000000003</v>
      </c>
      <c r="X4">
        <v>1050</v>
      </c>
      <c r="Y4" s="29">
        <v>7.8900000000000007E-6</v>
      </c>
      <c r="Z4">
        <v>0.96099999999999997</v>
      </c>
    </row>
    <row r="5" spans="1:30" x14ac:dyDescent="0.35">
      <c r="A5" t="s">
        <v>133</v>
      </c>
      <c r="B5" t="s">
        <v>134</v>
      </c>
      <c r="D5" t="s">
        <v>135</v>
      </c>
      <c r="E5" t="s">
        <v>136</v>
      </c>
      <c r="F5" t="s">
        <v>137</v>
      </c>
      <c r="G5" t="s">
        <v>138</v>
      </c>
      <c r="M5">
        <v>-1.45</v>
      </c>
      <c r="N5">
        <v>7</v>
      </c>
      <c r="O5" t="s">
        <v>109</v>
      </c>
      <c r="P5">
        <v>-1.22</v>
      </c>
      <c r="Q5" t="s">
        <v>24</v>
      </c>
      <c r="R5" s="27">
        <v>8.9999999999999993E-3</v>
      </c>
      <c r="T5">
        <v>10.35</v>
      </c>
      <c r="U5">
        <v>1115</v>
      </c>
      <c r="V5" s="29">
        <v>0</v>
      </c>
      <c r="W5">
        <v>0</v>
      </c>
      <c r="X5">
        <v>869.9</v>
      </c>
      <c r="Y5" s="29">
        <v>1.201E-6</v>
      </c>
      <c r="Z5">
        <v>0.91500000000000004</v>
      </c>
    </row>
    <row r="6" spans="1:30" x14ac:dyDescent="0.35">
      <c r="A6" t="s">
        <v>139</v>
      </c>
      <c r="B6" t="s">
        <v>134</v>
      </c>
      <c r="D6" t="s">
        <v>140</v>
      </c>
      <c r="E6" t="s">
        <v>141</v>
      </c>
      <c r="F6" t="s">
        <v>142</v>
      </c>
      <c r="G6" t="s">
        <v>143</v>
      </c>
      <c r="H6" t="s">
        <v>144</v>
      </c>
      <c r="M6">
        <v>-1.2250000000000001</v>
      </c>
      <c r="N6">
        <v>8</v>
      </c>
      <c r="O6" t="s">
        <v>109</v>
      </c>
      <c r="P6">
        <v>-1.21</v>
      </c>
      <c r="Q6" t="s">
        <v>24</v>
      </c>
      <c r="R6" s="27">
        <v>8.9999999999999993E-3</v>
      </c>
      <c r="T6">
        <v>10.87</v>
      </c>
      <c r="U6">
        <v>1992.7</v>
      </c>
      <c r="V6" s="29">
        <v>0</v>
      </c>
      <c r="W6">
        <v>0</v>
      </c>
      <c r="X6">
        <v>2265.6999999999998</v>
      </c>
      <c r="Y6" s="29">
        <v>8.2700000000000004E-6</v>
      </c>
      <c r="Z6">
        <v>0.92900000000000005</v>
      </c>
    </row>
    <row r="8" spans="1:30" x14ac:dyDescent="0.35">
      <c r="A8" t="s">
        <v>145</v>
      </c>
      <c r="B8" t="s">
        <v>146</v>
      </c>
      <c r="D8" t="s">
        <v>111</v>
      </c>
      <c r="E8" t="s">
        <v>112</v>
      </c>
      <c r="F8" t="s">
        <v>113</v>
      </c>
      <c r="G8" t="s">
        <v>114</v>
      </c>
      <c r="M8">
        <v>-1.54</v>
      </c>
      <c r="N8">
        <v>12.5</v>
      </c>
      <c r="O8" t="s">
        <v>109</v>
      </c>
      <c r="P8">
        <v>-1.54</v>
      </c>
      <c r="Q8" t="s">
        <v>24</v>
      </c>
      <c r="R8" s="27">
        <v>3.5000000000000003E-2</v>
      </c>
      <c r="T8">
        <v>1.88</v>
      </c>
      <c r="U8">
        <v>1434</v>
      </c>
      <c r="V8" s="29">
        <v>1.271E-6</v>
      </c>
      <c r="W8">
        <v>0.91800000000000004</v>
      </c>
      <c r="X8">
        <v>652.9</v>
      </c>
      <c r="Y8" s="29">
        <v>2.3609999999999998E-3</v>
      </c>
      <c r="Z8">
        <v>0.80249999999999999</v>
      </c>
    </row>
    <row r="9" spans="1:30" x14ac:dyDescent="0.35">
      <c r="A9" t="s">
        <v>145</v>
      </c>
      <c r="B9" t="s">
        <v>146</v>
      </c>
      <c r="D9" t="s">
        <v>111</v>
      </c>
      <c r="E9" t="s">
        <v>112</v>
      </c>
      <c r="F9" t="s">
        <v>113</v>
      </c>
      <c r="G9" t="s">
        <v>114</v>
      </c>
      <c r="M9">
        <v>-1.54</v>
      </c>
      <c r="N9">
        <v>12.5</v>
      </c>
      <c r="O9" t="s">
        <v>109</v>
      </c>
      <c r="P9">
        <v>-1.54</v>
      </c>
      <c r="Q9" t="s">
        <v>24</v>
      </c>
      <c r="R9" s="27">
        <v>3.5000000000000003E-2</v>
      </c>
      <c r="T9">
        <v>1.909</v>
      </c>
      <c r="U9">
        <v>1796</v>
      </c>
      <c r="V9" s="29">
        <v>1.356E-6</v>
      </c>
      <c r="W9">
        <v>0.91200000000000003</v>
      </c>
      <c r="X9">
        <v>983.9</v>
      </c>
      <c r="Y9" s="29">
        <v>1.5690000000000001E-3</v>
      </c>
      <c r="Z9">
        <v>0.77700000000000002</v>
      </c>
    </row>
    <row r="11" spans="1:30" x14ac:dyDescent="0.35">
      <c r="A11" t="s">
        <v>145</v>
      </c>
      <c r="B11" t="s">
        <v>147</v>
      </c>
      <c r="D11" t="s">
        <v>111</v>
      </c>
      <c r="E11" t="s">
        <v>112</v>
      </c>
      <c r="F11" t="s">
        <v>113</v>
      </c>
      <c r="G11" t="s">
        <v>114</v>
      </c>
      <c r="M11">
        <v>-1.56</v>
      </c>
      <c r="N11">
        <v>47.5</v>
      </c>
      <c r="O11" t="s">
        <v>109</v>
      </c>
      <c r="P11">
        <v>-1.56</v>
      </c>
      <c r="Q11" t="s">
        <v>24</v>
      </c>
      <c r="R11" s="27">
        <v>3.5000000000000003E-2</v>
      </c>
      <c r="T11">
        <v>2.1629999999999998</v>
      </c>
      <c r="U11">
        <v>1669</v>
      </c>
      <c r="V11" s="29">
        <v>8.2400000000000007E-6</v>
      </c>
      <c r="W11">
        <v>0.93930000000000002</v>
      </c>
      <c r="X11">
        <v>940.6</v>
      </c>
      <c r="Y11" s="29">
        <v>1.4400000000000001E-3</v>
      </c>
      <c r="Z11">
        <v>0.89710000000000001</v>
      </c>
    </row>
    <row r="12" spans="1:30" x14ac:dyDescent="0.35">
      <c r="A12" t="s">
        <v>145</v>
      </c>
      <c r="B12" t="s">
        <v>147</v>
      </c>
      <c r="D12" t="s">
        <v>111</v>
      </c>
      <c r="E12" t="s">
        <v>112</v>
      </c>
      <c r="F12" t="s">
        <v>113</v>
      </c>
      <c r="G12" t="s">
        <v>114</v>
      </c>
      <c r="M12">
        <v>-1.54</v>
      </c>
      <c r="N12">
        <v>47.5</v>
      </c>
      <c r="O12" t="s">
        <v>109</v>
      </c>
      <c r="P12">
        <v>-1.54</v>
      </c>
      <c r="Q12" t="s">
        <v>24</v>
      </c>
      <c r="R12" s="27">
        <v>3.5000000000000003E-2</v>
      </c>
      <c r="T12">
        <v>2.415</v>
      </c>
      <c r="U12">
        <v>2322</v>
      </c>
      <c r="V12" s="29">
        <v>1.4929999999999999E-5</v>
      </c>
      <c r="W12">
        <v>0.91500000000000004</v>
      </c>
      <c r="X12">
        <v>990.7</v>
      </c>
      <c r="Y12" s="29">
        <v>1.9E-3</v>
      </c>
      <c r="Z12">
        <v>0.98180000000000001</v>
      </c>
    </row>
    <row r="13" spans="1:30" x14ac:dyDescent="0.35">
      <c r="A13" t="s">
        <v>145</v>
      </c>
      <c r="B13" t="s">
        <v>147</v>
      </c>
      <c r="D13" t="s">
        <v>111</v>
      </c>
      <c r="E13" t="s">
        <v>112</v>
      </c>
      <c r="F13" t="s">
        <v>113</v>
      </c>
      <c r="G13" t="s">
        <v>114</v>
      </c>
      <c r="M13">
        <v>-1.5249999999999999</v>
      </c>
      <c r="N13">
        <v>47.5</v>
      </c>
      <c r="O13" t="s">
        <v>109</v>
      </c>
      <c r="P13">
        <v>-1.5249999999999999</v>
      </c>
      <c r="Q13" t="s">
        <v>24</v>
      </c>
      <c r="R13" s="27">
        <v>3.5000000000000003E-2</v>
      </c>
      <c r="T13">
        <v>2.7549999999999999</v>
      </c>
      <c r="U13">
        <v>4028</v>
      </c>
      <c r="V13" s="29">
        <v>1.01E-5</v>
      </c>
      <c r="W13">
        <v>0.9274</v>
      </c>
      <c r="X13">
        <v>1898</v>
      </c>
      <c r="Y13" s="29">
        <v>1.1839999999999999E-3</v>
      </c>
      <c r="Z13">
        <v>0.91669999999999996</v>
      </c>
    </row>
    <row r="15" spans="1:30" x14ac:dyDescent="0.35">
      <c r="A15" t="s">
        <v>148</v>
      </c>
      <c r="B15" t="s">
        <v>149</v>
      </c>
      <c r="D15" t="s">
        <v>150</v>
      </c>
      <c r="E15" t="s">
        <v>151</v>
      </c>
      <c r="F15" t="s">
        <v>152</v>
      </c>
      <c r="G15" t="s">
        <v>153</v>
      </c>
      <c r="H15" t="s">
        <v>154</v>
      </c>
      <c r="I15" t="s">
        <v>155</v>
      </c>
      <c r="M15">
        <v>-0.25800000000000001</v>
      </c>
      <c r="N15">
        <v>125</v>
      </c>
      <c r="O15" t="s">
        <v>156</v>
      </c>
      <c r="P15">
        <v>-0.25800000000000001</v>
      </c>
      <c r="Q15" t="s">
        <v>24</v>
      </c>
      <c r="R15" s="27">
        <v>3.5000000000000003E-2</v>
      </c>
      <c r="T15">
        <v>3.7</v>
      </c>
      <c r="U15">
        <v>191000</v>
      </c>
      <c r="V15" s="29">
        <v>2.48E-5</v>
      </c>
      <c r="W15">
        <v>0.69</v>
      </c>
      <c r="X15">
        <v>8000</v>
      </c>
      <c r="Y15" s="29">
        <v>7.1400000000000001E-5</v>
      </c>
      <c r="Z15">
        <v>0.85</v>
      </c>
    </row>
    <row r="16" spans="1:30" x14ac:dyDescent="0.35">
      <c r="A16" t="s">
        <v>157</v>
      </c>
      <c r="B16" t="s">
        <v>149</v>
      </c>
      <c r="D16" t="s">
        <v>158</v>
      </c>
      <c r="E16" t="s">
        <v>159</v>
      </c>
      <c r="F16" t="s">
        <v>160</v>
      </c>
      <c r="G16" t="s">
        <v>161</v>
      </c>
      <c r="H16" t="s">
        <v>162</v>
      </c>
      <c r="I16" t="s">
        <v>163</v>
      </c>
      <c r="J16" t="s">
        <v>164</v>
      </c>
      <c r="M16">
        <v>-0.23400000000000001</v>
      </c>
      <c r="N16">
        <v>40</v>
      </c>
      <c r="O16" t="s">
        <v>165</v>
      </c>
      <c r="P16">
        <v>-0.23400000000000001</v>
      </c>
      <c r="Q16" t="s">
        <v>24</v>
      </c>
      <c r="R16" s="27">
        <v>3.5000000000000003E-2</v>
      </c>
      <c r="T16">
        <v>4.2</v>
      </c>
      <c r="U16">
        <v>372000</v>
      </c>
      <c r="V16" s="29">
        <v>2.1399999999999998E-5</v>
      </c>
      <c r="W16">
        <v>0.86</v>
      </c>
      <c r="X16">
        <v>373000</v>
      </c>
      <c r="Y16" s="29">
        <v>3.93E-5</v>
      </c>
      <c r="Z16">
        <v>0.89</v>
      </c>
    </row>
    <row r="17" spans="1:26" x14ac:dyDescent="0.35">
      <c r="A17" t="s">
        <v>166</v>
      </c>
      <c r="B17" t="s">
        <v>149</v>
      </c>
      <c r="D17" t="s">
        <v>167</v>
      </c>
      <c r="E17" t="s">
        <v>168</v>
      </c>
      <c r="F17" t="s">
        <v>169</v>
      </c>
      <c r="G17" t="s">
        <v>170</v>
      </c>
      <c r="H17" t="s">
        <v>171</v>
      </c>
      <c r="I17" t="s">
        <v>172</v>
      </c>
      <c r="J17" t="s">
        <v>173</v>
      </c>
      <c r="M17">
        <v>-0.23899999999999999</v>
      </c>
      <c r="N17">
        <v>15</v>
      </c>
      <c r="O17" t="s">
        <v>174</v>
      </c>
      <c r="P17">
        <v>-0.23899999999999999</v>
      </c>
      <c r="Q17" t="s">
        <v>24</v>
      </c>
      <c r="R17" s="27">
        <v>3.5000000000000003E-2</v>
      </c>
      <c r="T17">
        <v>4.3</v>
      </c>
      <c r="U17">
        <v>584000</v>
      </c>
      <c r="V17" s="29">
        <v>2.2799999999999999E-5</v>
      </c>
      <c r="W17">
        <v>0.87</v>
      </c>
      <c r="X17">
        <v>1294000</v>
      </c>
      <c r="Y17" s="29">
        <v>2.3799999999999999E-5</v>
      </c>
      <c r="Z17">
        <v>0.9</v>
      </c>
    </row>
    <row r="18" spans="1:26" x14ac:dyDescent="0.35">
      <c r="A18" t="s">
        <v>175</v>
      </c>
      <c r="B18" t="s">
        <v>149</v>
      </c>
      <c r="D18" t="s">
        <v>176</v>
      </c>
      <c r="E18" t="s">
        <v>177</v>
      </c>
      <c r="F18" t="s">
        <v>178</v>
      </c>
      <c r="G18" t="s">
        <v>179</v>
      </c>
      <c r="H18" t="s">
        <v>180</v>
      </c>
      <c r="I18" t="s">
        <v>181</v>
      </c>
      <c r="J18" t="s">
        <v>182</v>
      </c>
      <c r="M18">
        <v>-0.26600000000000001</v>
      </c>
      <c r="N18">
        <v>6</v>
      </c>
      <c r="O18" t="s">
        <v>183</v>
      </c>
      <c r="P18">
        <v>-0.26600000000000001</v>
      </c>
      <c r="Q18" t="s">
        <v>24</v>
      </c>
      <c r="R18" s="27">
        <v>3.5000000000000003E-2</v>
      </c>
      <c r="T18">
        <v>3.6</v>
      </c>
      <c r="U18">
        <v>506000</v>
      </c>
      <c r="V18" s="29">
        <v>2.26E-5</v>
      </c>
      <c r="W18">
        <v>0.9</v>
      </c>
      <c r="X18">
        <v>252000</v>
      </c>
      <c r="Y18" s="29">
        <v>2.9200000000000002E-5</v>
      </c>
      <c r="Z18">
        <v>0.87</v>
      </c>
    </row>
    <row r="20" spans="1:26" x14ac:dyDescent="0.35">
      <c r="A20" t="s">
        <v>184</v>
      </c>
      <c r="D20" t="s">
        <v>185</v>
      </c>
      <c r="E20" t="s">
        <v>186</v>
      </c>
      <c r="F20" t="s">
        <v>187</v>
      </c>
      <c r="G20" t="s">
        <v>188</v>
      </c>
      <c r="M20">
        <v>-1.1000000000000001</v>
      </c>
      <c r="N20">
        <v>18.16</v>
      </c>
      <c r="O20" t="s">
        <v>189</v>
      </c>
      <c r="P20">
        <v>-1.1000000000000001</v>
      </c>
      <c r="Q20" t="s">
        <v>24</v>
      </c>
      <c r="R20" s="27">
        <v>3.5000000000000003E-2</v>
      </c>
      <c r="T20">
        <v>40.56</v>
      </c>
      <c r="U20">
        <v>2140</v>
      </c>
      <c r="V20" s="29">
        <v>9.4160000000000008E-3</v>
      </c>
      <c r="W20">
        <v>0.79190000000000005</v>
      </c>
      <c r="X20">
        <v>1120</v>
      </c>
      <c r="Y20" s="29">
        <v>1.5100000000000001E-3</v>
      </c>
      <c r="Z20">
        <v>0.73099999999999998</v>
      </c>
    </row>
    <row r="21" spans="1:26" x14ac:dyDescent="0.35">
      <c r="A21" t="s">
        <v>190</v>
      </c>
      <c r="D21" t="s">
        <v>191</v>
      </c>
      <c r="E21" t="s">
        <v>192</v>
      </c>
      <c r="F21" t="s">
        <v>193</v>
      </c>
      <c r="G21" t="s">
        <v>194</v>
      </c>
      <c r="H21" t="s">
        <v>195</v>
      </c>
      <c r="M21">
        <v>-0.92</v>
      </c>
      <c r="N21">
        <v>20.52</v>
      </c>
      <c r="O21" t="s">
        <v>189</v>
      </c>
      <c r="P21">
        <v>-0.92</v>
      </c>
      <c r="Q21" t="s">
        <v>24</v>
      </c>
      <c r="R21" s="27">
        <v>3.5000000000000003E-2</v>
      </c>
      <c r="T21">
        <v>24.89</v>
      </c>
      <c r="U21">
        <v>4804</v>
      </c>
      <c r="V21" s="29">
        <v>9.6150000000000001E-4</v>
      </c>
      <c r="W21">
        <v>0.84509999999999996</v>
      </c>
      <c r="X21">
        <v>1731</v>
      </c>
      <c r="Y21" s="29">
        <v>3.5149999999999998E-4</v>
      </c>
      <c r="Z21">
        <v>0.83750000000000002</v>
      </c>
    </row>
    <row r="22" spans="1:26" x14ac:dyDescent="0.35">
      <c r="A22" t="s">
        <v>196</v>
      </c>
      <c r="D22" t="s">
        <v>197</v>
      </c>
      <c r="E22" t="s">
        <v>198</v>
      </c>
      <c r="F22" t="s">
        <v>199</v>
      </c>
      <c r="G22" t="s">
        <v>200</v>
      </c>
      <c r="H22" t="s">
        <v>201</v>
      </c>
      <c r="M22">
        <v>-0.9</v>
      </c>
      <c r="N22">
        <v>24.28</v>
      </c>
      <c r="O22" t="s">
        <v>189</v>
      </c>
      <c r="P22">
        <v>-0.9</v>
      </c>
      <c r="Q22" t="s">
        <v>24</v>
      </c>
      <c r="R22" s="27">
        <v>3.5000000000000003E-2</v>
      </c>
      <c r="T22">
        <v>25.49</v>
      </c>
      <c r="U22">
        <v>3906</v>
      </c>
      <c r="V22" s="29">
        <v>4.8719999999999996E-3</v>
      </c>
      <c r="W22">
        <v>0.83299999999999996</v>
      </c>
      <c r="X22">
        <v>1483</v>
      </c>
      <c r="Y22" s="29">
        <v>1.307E-3</v>
      </c>
      <c r="Z22">
        <v>0.81789999999999996</v>
      </c>
    </row>
    <row r="24" spans="1:26" x14ac:dyDescent="0.35">
      <c r="A24" t="s">
        <v>55</v>
      </c>
      <c r="B24" t="s">
        <v>202</v>
      </c>
      <c r="D24" t="s">
        <v>203</v>
      </c>
      <c r="E24" t="s">
        <v>204</v>
      </c>
      <c r="F24" t="s">
        <v>205</v>
      </c>
      <c r="G24" t="s">
        <v>206</v>
      </c>
      <c r="M24">
        <v>-0.78</v>
      </c>
      <c r="N24">
        <v>8.4600000000000009</v>
      </c>
      <c r="O24" t="s">
        <v>189</v>
      </c>
      <c r="P24">
        <v>-0.78</v>
      </c>
      <c r="Q24" t="s">
        <v>24</v>
      </c>
      <c r="R24" s="27">
        <v>3.5000000000000003E-2</v>
      </c>
      <c r="T24">
        <v>2.5</v>
      </c>
      <c r="U24">
        <v>8300</v>
      </c>
      <c r="V24" s="29">
        <v>1.8099999999999999E-5</v>
      </c>
      <c r="W24">
        <v>0.7</v>
      </c>
      <c r="X24">
        <v>1800</v>
      </c>
      <c r="Y24" s="29">
        <v>3.6900000000000002E-4</v>
      </c>
      <c r="Z24">
        <v>0</v>
      </c>
    </row>
    <row r="25" spans="1:26" x14ac:dyDescent="0.35">
      <c r="A25" t="s">
        <v>55</v>
      </c>
      <c r="B25" t="s">
        <v>207</v>
      </c>
      <c r="D25" t="s">
        <v>203</v>
      </c>
      <c r="E25" t="s">
        <v>204</v>
      </c>
      <c r="F25" t="s">
        <v>205</v>
      </c>
      <c r="G25" t="s">
        <v>206</v>
      </c>
      <c r="M25">
        <v>-0.77</v>
      </c>
      <c r="N25">
        <v>0.97</v>
      </c>
      <c r="O25" t="s">
        <v>208</v>
      </c>
      <c r="P25">
        <v>-0.77</v>
      </c>
      <c r="Q25" t="s">
        <v>24</v>
      </c>
      <c r="R25" s="27">
        <v>3.5000000000000003E-2</v>
      </c>
      <c r="T25">
        <v>2.2000000000000002</v>
      </c>
      <c r="U25">
        <v>8400</v>
      </c>
      <c r="V25" s="29">
        <v>5.27E-5</v>
      </c>
      <c r="W25">
        <v>0.7</v>
      </c>
      <c r="X25">
        <v>2100</v>
      </c>
      <c r="Y25" s="29">
        <v>3.3599999999999997E-5</v>
      </c>
      <c r="Z25">
        <v>0</v>
      </c>
    </row>
    <row r="26" spans="1:26" x14ac:dyDescent="0.35">
      <c r="A26" t="s">
        <v>55</v>
      </c>
      <c r="B26" t="s">
        <v>209</v>
      </c>
      <c r="D26" t="s">
        <v>203</v>
      </c>
      <c r="E26" t="s">
        <v>204</v>
      </c>
      <c r="F26" t="s">
        <v>205</v>
      </c>
      <c r="G26" t="s">
        <v>206</v>
      </c>
      <c r="M26">
        <v>-0.76</v>
      </c>
      <c r="N26">
        <v>0.73</v>
      </c>
      <c r="O26" t="s">
        <v>210</v>
      </c>
      <c r="P26">
        <v>-0.76</v>
      </c>
      <c r="Q26" t="s">
        <v>24</v>
      </c>
      <c r="R26" s="27">
        <v>3.5000000000000003E-2</v>
      </c>
      <c r="T26">
        <v>3.8</v>
      </c>
      <c r="U26">
        <v>10900</v>
      </c>
      <c r="V26" s="29">
        <v>3.5599999999999998E-5</v>
      </c>
      <c r="W26">
        <v>0.8</v>
      </c>
      <c r="X26">
        <v>8900</v>
      </c>
      <c r="Y26" s="29">
        <v>3.54E-5</v>
      </c>
      <c r="Z26">
        <v>0</v>
      </c>
    </row>
    <row r="28" spans="1:26" x14ac:dyDescent="0.35">
      <c r="A28" t="s">
        <v>211</v>
      </c>
      <c r="B28" t="s">
        <v>212</v>
      </c>
      <c r="D28" t="s">
        <v>213</v>
      </c>
      <c r="E28" t="s">
        <v>214</v>
      </c>
      <c r="F28" t="s">
        <v>215</v>
      </c>
      <c r="G28" t="s">
        <v>216</v>
      </c>
      <c r="M28">
        <v>-1.3</v>
      </c>
      <c r="N28">
        <v>6.9</v>
      </c>
      <c r="O28" t="s">
        <v>217</v>
      </c>
      <c r="P28">
        <v>-1.3</v>
      </c>
      <c r="Q28" t="s">
        <v>24</v>
      </c>
      <c r="R28" s="27">
        <v>3.5000000000000003E-2</v>
      </c>
      <c r="T28">
        <v>11.89</v>
      </c>
      <c r="U28">
        <v>6910</v>
      </c>
      <c r="V28" s="29">
        <v>2.0579999999999999E-5</v>
      </c>
      <c r="W28">
        <v>0.90090000000000003</v>
      </c>
      <c r="X28">
        <v>0</v>
      </c>
      <c r="Y28" s="29">
        <v>0</v>
      </c>
      <c r="Z28">
        <v>0</v>
      </c>
    </row>
    <row r="29" spans="1:26" x14ac:dyDescent="0.35">
      <c r="A29" t="s">
        <v>211</v>
      </c>
      <c r="B29" t="s">
        <v>218</v>
      </c>
      <c r="D29" t="s">
        <v>213</v>
      </c>
      <c r="E29" t="s">
        <v>214</v>
      </c>
      <c r="F29" t="s">
        <v>215</v>
      </c>
      <c r="G29" t="s">
        <v>216</v>
      </c>
      <c r="M29">
        <v>-1.25</v>
      </c>
      <c r="N29">
        <v>6.7</v>
      </c>
      <c r="O29" t="s">
        <v>219</v>
      </c>
      <c r="P29">
        <v>-1.25</v>
      </c>
      <c r="Q29" t="s">
        <v>24</v>
      </c>
      <c r="R29" s="27">
        <v>3.5000000000000003E-2</v>
      </c>
      <c r="T29">
        <v>7.9059999999999997</v>
      </c>
      <c r="U29">
        <v>25290</v>
      </c>
      <c r="V29" s="29">
        <v>1.153E-5</v>
      </c>
      <c r="W29">
        <v>0.90839999999999999</v>
      </c>
      <c r="X29">
        <v>31190</v>
      </c>
      <c r="Y29" s="29">
        <v>1.63E-5</v>
      </c>
      <c r="Z29">
        <v>1</v>
      </c>
    </row>
    <row r="30" spans="1:26" x14ac:dyDescent="0.35">
      <c r="A30" t="s">
        <v>211</v>
      </c>
      <c r="B30" t="s">
        <v>220</v>
      </c>
      <c r="D30" t="s">
        <v>213</v>
      </c>
      <c r="E30" t="s">
        <v>214</v>
      </c>
      <c r="F30" t="s">
        <v>215</v>
      </c>
      <c r="G30" t="s">
        <v>216</v>
      </c>
      <c r="M30">
        <v>-1.2749999999999999</v>
      </c>
      <c r="N30">
        <v>4.7</v>
      </c>
      <c r="O30" t="s">
        <v>221</v>
      </c>
      <c r="P30">
        <v>-1.2749999999999999</v>
      </c>
      <c r="Q30" t="s">
        <v>24</v>
      </c>
      <c r="R30" s="27">
        <v>3.5000000000000003E-2</v>
      </c>
      <c r="T30">
        <v>14.41</v>
      </c>
      <c r="U30">
        <v>10500</v>
      </c>
      <c r="V30" s="29">
        <v>1.314E-5</v>
      </c>
      <c r="W30">
        <v>0.89880000000000004</v>
      </c>
      <c r="X30">
        <v>0</v>
      </c>
      <c r="Y30" s="29">
        <v>0</v>
      </c>
      <c r="Z30">
        <v>0</v>
      </c>
    </row>
    <row r="31" spans="1:26" x14ac:dyDescent="0.35">
      <c r="A31" t="s">
        <v>211</v>
      </c>
      <c r="B31" t="s">
        <v>222</v>
      </c>
      <c r="D31" t="s">
        <v>213</v>
      </c>
      <c r="E31" t="s">
        <v>214</v>
      </c>
      <c r="F31" t="s">
        <v>215</v>
      </c>
      <c r="G31" t="s">
        <v>216</v>
      </c>
      <c r="M31">
        <v>-1.175</v>
      </c>
      <c r="N31">
        <v>5.7</v>
      </c>
      <c r="O31" t="s">
        <v>223</v>
      </c>
      <c r="P31">
        <v>-1.175</v>
      </c>
      <c r="Q31" t="s">
        <v>24</v>
      </c>
      <c r="R31" s="27">
        <v>3.5000000000000003E-2</v>
      </c>
      <c r="T31">
        <v>11.04</v>
      </c>
      <c r="U31">
        <v>32690</v>
      </c>
      <c r="V31" s="29">
        <v>9.696E-6</v>
      </c>
      <c r="W31">
        <v>0.92589999999999995</v>
      </c>
      <c r="X31">
        <v>36500</v>
      </c>
      <c r="Y31" s="29">
        <v>1.6909999999999999E-5</v>
      </c>
      <c r="Z31">
        <v>1</v>
      </c>
    </row>
    <row r="32" spans="1:26" x14ac:dyDescent="0.35">
      <c r="A32" t="s">
        <v>211</v>
      </c>
      <c r="B32" t="s">
        <v>224</v>
      </c>
      <c r="D32" t="s">
        <v>213</v>
      </c>
      <c r="E32" t="s">
        <v>214</v>
      </c>
      <c r="F32" t="s">
        <v>215</v>
      </c>
      <c r="G32" t="s">
        <v>216</v>
      </c>
      <c r="M32">
        <v>-1.26</v>
      </c>
      <c r="N32">
        <v>5.9</v>
      </c>
      <c r="O32" t="s">
        <v>225</v>
      </c>
      <c r="P32">
        <v>-1.26</v>
      </c>
      <c r="Q32" t="s">
        <v>24</v>
      </c>
      <c r="R32" s="27">
        <v>3.5000000000000003E-2</v>
      </c>
      <c r="T32">
        <v>10.48</v>
      </c>
      <c r="U32">
        <v>16000</v>
      </c>
      <c r="V32" s="29">
        <v>1.314E-5</v>
      </c>
      <c r="W32">
        <v>0.91100000000000003</v>
      </c>
      <c r="X32">
        <v>13950</v>
      </c>
      <c r="Y32" s="29">
        <v>4.3330000000000002E-4</v>
      </c>
      <c r="Z32">
        <v>1</v>
      </c>
    </row>
    <row r="34" spans="1:26" x14ac:dyDescent="0.35">
      <c r="A34" t="s">
        <v>19</v>
      </c>
      <c r="B34" t="s">
        <v>134</v>
      </c>
      <c r="D34" t="s">
        <v>226</v>
      </c>
      <c r="E34" t="s">
        <v>227</v>
      </c>
      <c r="F34" t="s">
        <v>228</v>
      </c>
      <c r="G34" t="s">
        <v>229</v>
      </c>
      <c r="H34" t="s">
        <v>230</v>
      </c>
      <c r="M34">
        <v>-0.45</v>
      </c>
      <c r="N34">
        <v>72</v>
      </c>
      <c r="O34" t="s">
        <v>231</v>
      </c>
      <c r="P34">
        <v>-0.45</v>
      </c>
      <c r="Q34" t="s">
        <v>232</v>
      </c>
      <c r="R34" s="27">
        <v>0.315</v>
      </c>
      <c r="T34">
        <v>2.9</v>
      </c>
      <c r="U34">
        <v>3016</v>
      </c>
      <c r="V34" s="29">
        <v>1.09E-3</v>
      </c>
      <c r="W34">
        <v>0.81</v>
      </c>
      <c r="X34">
        <v>0</v>
      </c>
      <c r="Y34" s="29">
        <v>1.95E-5</v>
      </c>
      <c r="Z34">
        <v>0</v>
      </c>
    </row>
    <row r="35" spans="1:26" x14ac:dyDescent="0.35">
      <c r="A35" t="s">
        <v>19</v>
      </c>
      <c r="B35" t="s">
        <v>20</v>
      </c>
      <c r="D35" t="s">
        <v>233</v>
      </c>
      <c r="E35" t="s">
        <v>234</v>
      </c>
      <c r="F35" t="s">
        <v>235</v>
      </c>
      <c r="G35" t="s">
        <v>236</v>
      </c>
      <c r="H35" t="s">
        <v>237</v>
      </c>
      <c r="M35">
        <v>-0.45</v>
      </c>
      <c r="N35">
        <v>41</v>
      </c>
      <c r="O35" t="s">
        <v>238</v>
      </c>
      <c r="P35">
        <v>-0.45</v>
      </c>
      <c r="Q35" t="s">
        <v>232</v>
      </c>
      <c r="R35" s="27">
        <v>0.315</v>
      </c>
      <c r="T35">
        <v>2.54</v>
      </c>
      <c r="U35">
        <v>4394</v>
      </c>
      <c r="V35" s="29">
        <v>7.45E-4</v>
      </c>
      <c r="W35">
        <v>0.83699999999999997</v>
      </c>
      <c r="X35">
        <v>0</v>
      </c>
      <c r="Y35" s="29">
        <v>2.34E-5</v>
      </c>
      <c r="Z35">
        <v>0</v>
      </c>
    </row>
    <row r="36" spans="1:26" x14ac:dyDescent="0.35">
      <c r="A36" t="s">
        <v>19</v>
      </c>
      <c r="B36" t="s">
        <v>20</v>
      </c>
      <c r="D36" t="s">
        <v>239</v>
      </c>
      <c r="E36" t="s">
        <v>240</v>
      </c>
      <c r="F36" t="s">
        <v>241</v>
      </c>
      <c r="G36" t="s">
        <v>242</v>
      </c>
      <c r="H36" t="s">
        <v>243</v>
      </c>
      <c r="M36">
        <v>-0.45</v>
      </c>
      <c r="N36">
        <v>30</v>
      </c>
      <c r="O36" t="s">
        <v>244</v>
      </c>
      <c r="P36">
        <v>-0.45</v>
      </c>
      <c r="Q36" t="s">
        <v>232</v>
      </c>
      <c r="R36" s="27">
        <v>0.315</v>
      </c>
      <c r="T36">
        <v>1.75</v>
      </c>
      <c r="U36">
        <v>3645</v>
      </c>
      <c r="V36" s="29">
        <v>8.8400000000000002E-4</v>
      </c>
      <c r="W36">
        <v>0.82299999999999995</v>
      </c>
      <c r="X36">
        <v>0</v>
      </c>
      <c r="Y36" s="29">
        <v>2.0699999999999998E-5</v>
      </c>
      <c r="Z36">
        <v>0</v>
      </c>
    </row>
    <row r="38" spans="1:26" x14ac:dyDescent="0.35">
      <c r="A38" t="s">
        <v>245</v>
      </c>
      <c r="B38" t="s">
        <v>246</v>
      </c>
      <c r="D38" t="s">
        <v>247</v>
      </c>
      <c r="E38" t="s">
        <v>248</v>
      </c>
      <c r="F38" t="s">
        <v>249</v>
      </c>
      <c r="G38" t="s">
        <v>250</v>
      </c>
      <c r="H38" t="s">
        <v>251</v>
      </c>
      <c r="M38">
        <v>-0.4</v>
      </c>
      <c r="N38">
        <v>40</v>
      </c>
      <c r="O38" t="s">
        <v>189</v>
      </c>
      <c r="P38">
        <v>-1.1000000000000001</v>
      </c>
      <c r="Q38" t="s">
        <v>24</v>
      </c>
      <c r="R38" s="27">
        <v>3.5000000000000003E-2</v>
      </c>
      <c r="T38">
        <v>8.1959999999999997</v>
      </c>
      <c r="U38">
        <v>694</v>
      </c>
      <c r="V38" s="29">
        <v>9.8809999999999998E-5</v>
      </c>
      <c r="W38">
        <v>0.84</v>
      </c>
      <c r="X38">
        <v>451</v>
      </c>
      <c r="Y38" s="29">
        <v>9.3849999999999999E-4</v>
      </c>
      <c r="Z38">
        <v>0.57999999999999996</v>
      </c>
    </row>
    <row r="39" spans="1:26" x14ac:dyDescent="0.35">
      <c r="A39" t="s">
        <v>245</v>
      </c>
      <c r="B39" t="s">
        <v>246</v>
      </c>
      <c r="D39" t="s">
        <v>247</v>
      </c>
      <c r="E39" t="s">
        <v>248</v>
      </c>
      <c r="F39" t="s">
        <v>249</v>
      </c>
      <c r="G39" t="s">
        <v>250</v>
      </c>
      <c r="H39" t="s">
        <v>251</v>
      </c>
      <c r="M39">
        <v>-0.4</v>
      </c>
      <c r="N39">
        <v>40</v>
      </c>
      <c r="O39" t="s">
        <v>189</v>
      </c>
      <c r="P39">
        <v>-1</v>
      </c>
      <c r="Q39" t="s">
        <v>24</v>
      </c>
      <c r="R39" s="27">
        <v>3.5000000000000003E-2</v>
      </c>
      <c r="T39">
        <v>6.1159999999999997</v>
      </c>
      <c r="U39">
        <v>1574</v>
      </c>
      <c r="V39" s="29">
        <v>1.9469999999999999E-4</v>
      </c>
      <c r="W39">
        <v>0.82</v>
      </c>
      <c r="X39">
        <v>1478</v>
      </c>
      <c r="Y39" s="29">
        <v>6.4030000000000001E-4</v>
      </c>
      <c r="Z39">
        <v>0.48</v>
      </c>
    </row>
    <row r="40" spans="1:26" x14ac:dyDescent="0.35">
      <c r="A40" t="s">
        <v>245</v>
      </c>
      <c r="B40" t="s">
        <v>246</v>
      </c>
      <c r="D40" t="s">
        <v>247</v>
      </c>
      <c r="E40" t="s">
        <v>248</v>
      </c>
      <c r="F40" t="s">
        <v>249</v>
      </c>
      <c r="G40" t="s">
        <v>250</v>
      </c>
      <c r="H40" t="s">
        <v>251</v>
      </c>
      <c r="M40">
        <v>-0.4</v>
      </c>
      <c r="N40">
        <v>40</v>
      </c>
      <c r="O40" t="s">
        <v>189</v>
      </c>
      <c r="P40">
        <v>-0.85</v>
      </c>
      <c r="Q40" t="s">
        <v>24</v>
      </c>
      <c r="R40" s="27">
        <v>3.5000000000000003E-2</v>
      </c>
      <c r="T40">
        <v>8.34</v>
      </c>
      <c r="U40">
        <v>60</v>
      </c>
      <c r="V40" s="29">
        <v>1.9459999999999999E-4</v>
      </c>
      <c r="W40">
        <v>0.84</v>
      </c>
      <c r="X40">
        <v>37980</v>
      </c>
      <c r="Y40" s="29">
        <v>9.3999999999999994E-5</v>
      </c>
      <c r="Z40">
        <v>0.82</v>
      </c>
    </row>
    <row r="41" spans="1:26" x14ac:dyDescent="0.35">
      <c r="A41" t="s">
        <v>245</v>
      </c>
      <c r="B41" t="s">
        <v>246</v>
      </c>
      <c r="D41" t="s">
        <v>247</v>
      </c>
      <c r="E41" t="s">
        <v>248</v>
      </c>
      <c r="F41" t="s">
        <v>249</v>
      </c>
      <c r="G41" t="s">
        <v>250</v>
      </c>
      <c r="H41" t="s">
        <v>251</v>
      </c>
      <c r="M41">
        <v>-0.4</v>
      </c>
      <c r="N41">
        <v>40</v>
      </c>
      <c r="O41" t="s">
        <v>189</v>
      </c>
      <c r="P41">
        <v>-0.7</v>
      </c>
      <c r="Q41" t="s">
        <v>24</v>
      </c>
      <c r="R41" s="27">
        <v>3.5000000000000003E-2</v>
      </c>
      <c r="T41">
        <v>7.2949999999999999</v>
      </c>
      <c r="U41">
        <v>105</v>
      </c>
      <c r="V41" s="29">
        <v>3.5589999999999998E-4</v>
      </c>
      <c r="W41">
        <v>0.82</v>
      </c>
      <c r="X41">
        <v>76170</v>
      </c>
      <c r="Y41" s="29">
        <v>5.6669999999999998E-5</v>
      </c>
      <c r="Z41">
        <v>0.79</v>
      </c>
    </row>
    <row r="42" spans="1:26" x14ac:dyDescent="0.35">
      <c r="A42" t="s">
        <v>245</v>
      </c>
      <c r="B42" t="s">
        <v>246</v>
      </c>
      <c r="D42" t="s">
        <v>247</v>
      </c>
      <c r="E42" t="s">
        <v>248</v>
      </c>
      <c r="F42" t="s">
        <v>249</v>
      </c>
      <c r="G42" t="s">
        <v>250</v>
      </c>
      <c r="H42" t="s">
        <v>251</v>
      </c>
      <c r="M42">
        <v>-0.4</v>
      </c>
      <c r="N42">
        <v>40</v>
      </c>
      <c r="O42" t="s">
        <v>189</v>
      </c>
      <c r="P42">
        <v>-0.4</v>
      </c>
      <c r="Q42" t="s">
        <v>24</v>
      </c>
      <c r="R42" s="27">
        <v>3.5000000000000003E-2</v>
      </c>
      <c r="T42">
        <v>7.0810000000000004</v>
      </c>
      <c r="U42">
        <v>1891</v>
      </c>
      <c r="V42" s="29">
        <v>7.1000000000000005E-5</v>
      </c>
      <c r="W42">
        <v>0.88</v>
      </c>
      <c r="X42">
        <v>95140</v>
      </c>
      <c r="Y42" s="29">
        <v>4.6860000000000002E-5</v>
      </c>
      <c r="Z42">
        <v>0.71</v>
      </c>
    </row>
    <row r="43" spans="1:26" x14ac:dyDescent="0.35">
      <c r="R43" s="27"/>
    </row>
    <row r="44" spans="1:26" x14ac:dyDescent="0.35">
      <c r="A44" t="s">
        <v>245</v>
      </c>
      <c r="B44" t="s">
        <v>252</v>
      </c>
      <c r="D44" t="s">
        <v>247</v>
      </c>
      <c r="E44" t="s">
        <v>248</v>
      </c>
      <c r="F44" t="s">
        <v>249</v>
      </c>
      <c r="G44" t="s">
        <v>250</v>
      </c>
      <c r="H44" t="s">
        <v>251</v>
      </c>
      <c r="M44">
        <v>-0.4</v>
      </c>
      <c r="N44">
        <v>13</v>
      </c>
      <c r="O44" t="s">
        <v>189</v>
      </c>
      <c r="P44">
        <v>-1.1000000000000001</v>
      </c>
      <c r="Q44" t="s">
        <v>24</v>
      </c>
      <c r="R44" s="27">
        <v>3.5000000000000003E-2</v>
      </c>
      <c r="T44">
        <v>7.8659999999999997</v>
      </c>
      <c r="U44">
        <v>567</v>
      </c>
      <c r="V44" s="29">
        <v>1.7330000000000001E-4</v>
      </c>
      <c r="W44">
        <v>0.84</v>
      </c>
      <c r="X44">
        <v>150</v>
      </c>
      <c r="Y44" s="29">
        <v>4.2909999999999997E-2</v>
      </c>
      <c r="Z44">
        <v>0.69</v>
      </c>
    </row>
    <row r="45" spans="1:26" x14ac:dyDescent="0.35">
      <c r="A45" t="s">
        <v>245</v>
      </c>
      <c r="B45" t="s">
        <v>252</v>
      </c>
      <c r="D45" t="s">
        <v>247</v>
      </c>
      <c r="E45" t="s">
        <v>248</v>
      </c>
      <c r="F45" t="s">
        <v>249</v>
      </c>
      <c r="G45" t="s">
        <v>250</v>
      </c>
      <c r="H45" t="s">
        <v>251</v>
      </c>
      <c r="M45">
        <v>-0.4</v>
      </c>
      <c r="N45">
        <v>13</v>
      </c>
      <c r="O45" t="s">
        <v>189</v>
      </c>
      <c r="P45">
        <v>-1</v>
      </c>
      <c r="Q45" t="s">
        <v>24</v>
      </c>
      <c r="R45" s="27">
        <v>3.5000000000000003E-2</v>
      </c>
      <c r="T45">
        <v>6.085</v>
      </c>
      <c r="U45">
        <v>2289</v>
      </c>
      <c r="V45" s="29">
        <v>1.7760000000000001E-4</v>
      </c>
      <c r="W45">
        <v>0.83</v>
      </c>
      <c r="X45">
        <v>809</v>
      </c>
      <c r="Y45" s="29">
        <v>5.3160000000000004E-3</v>
      </c>
      <c r="Z45">
        <v>0.5</v>
      </c>
    </row>
    <row r="46" spans="1:26" x14ac:dyDescent="0.35">
      <c r="A46" t="s">
        <v>245</v>
      </c>
      <c r="B46" t="s">
        <v>252</v>
      </c>
      <c r="D46" t="s">
        <v>247</v>
      </c>
      <c r="E46" t="s">
        <v>248</v>
      </c>
      <c r="F46" t="s">
        <v>249</v>
      </c>
      <c r="G46" t="s">
        <v>250</v>
      </c>
      <c r="H46" t="s">
        <v>251</v>
      </c>
      <c r="M46">
        <v>-0.4</v>
      </c>
      <c r="N46">
        <v>13</v>
      </c>
      <c r="O46" t="s">
        <v>189</v>
      </c>
      <c r="P46">
        <v>-0.85</v>
      </c>
      <c r="Q46" t="s">
        <v>24</v>
      </c>
      <c r="R46" s="27">
        <v>3.5000000000000003E-2</v>
      </c>
      <c r="T46">
        <v>7.1470000000000002</v>
      </c>
      <c r="U46">
        <v>1723</v>
      </c>
      <c r="V46" s="29">
        <v>1.5339999999999999E-4</v>
      </c>
      <c r="W46">
        <v>0.82</v>
      </c>
      <c r="X46">
        <v>23910</v>
      </c>
      <c r="Y46" s="29">
        <v>6.711E-5</v>
      </c>
      <c r="Z46">
        <v>0.73</v>
      </c>
    </row>
    <row r="47" spans="1:26" x14ac:dyDescent="0.35">
      <c r="A47" t="s">
        <v>245</v>
      </c>
      <c r="B47" t="s">
        <v>252</v>
      </c>
      <c r="D47" t="s">
        <v>247</v>
      </c>
      <c r="E47" t="s">
        <v>248</v>
      </c>
      <c r="F47" t="s">
        <v>249</v>
      </c>
      <c r="G47" t="s">
        <v>250</v>
      </c>
      <c r="H47" t="s">
        <v>251</v>
      </c>
      <c r="M47">
        <v>-0.4</v>
      </c>
      <c r="N47">
        <v>13</v>
      </c>
      <c r="O47" t="s">
        <v>189</v>
      </c>
      <c r="P47">
        <v>-0.7</v>
      </c>
      <c r="Q47" t="s">
        <v>24</v>
      </c>
      <c r="R47" s="27">
        <v>3.5000000000000003E-2</v>
      </c>
      <c r="T47">
        <v>7.3449999999999998</v>
      </c>
      <c r="U47">
        <v>35</v>
      </c>
      <c r="V47" s="29">
        <v>3.3060000000000001E-4</v>
      </c>
      <c r="W47">
        <v>0.84</v>
      </c>
      <c r="X47">
        <v>38440</v>
      </c>
      <c r="Y47" s="29">
        <v>1.6449999999999999E-4</v>
      </c>
      <c r="Z47">
        <v>0.82</v>
      </c>
    </row>
    <row r="48" spans="1:26" x14ac:dyDescent="0.35">
      <c r="A48" t="s">
        <v>245</v>
      </c>
      <c r="B48" t="s">
        <v>252</v>
      </c>
      <c r="D48" t="s">
        <v>247</v>
      </c>
      <c r="E48" t="s">
        <v>248</v>
      </c>
      <c r="F48" t="s">
        <v>249</v>
      </c>
      <c r="G48" t="s">
        <v>250</v>
      </c>
      <c r="H48" t="s">
        <v>251</v>
      </c>
      <c r="M48">
        <v>-0.4</v>
      </c>
      <c r="N48">
        <v>13</v>
      </c>
      <c r="O48" t="s">
        <v>189</v>
      </c>
      <c r="P48">
        <v>-0.4</v>
      </c>
      <c r="Q48" t="s">
        <v>24</v>
      </c>
      <c r="R48" s="27">
        <v>3.5000000000000003E-2</v>
      </c>
      <c r="T48">
        <v>6.4349999999999996</v>
      </c>
      <c r="U48">
        <v>531</v>
      </c>
      <c r="V48" s="29">
        <v>1.853E-5</v>
      </c>
      <c r="W48">
        <v>0.89</v>
      </c>
      <c r="X48">
        <v>43120</v>
      </c>
      <c r="Y48" s="29">
        <v>1.9089999999999998E-5</v>
      </c>
      <c r="Z48">
        <v>0.74</v>
      </c>
    </row>
    <row r="50" spans="1:26" x14ac:dyDescent="0.35">
      <c r="A50" t="s">
        <v>245</v>
      </c>
      <c r="B50" t="s">
        <v>246</v>
      </c>
      <c r="D50" t="s">
        <v>247</v>
      </c>
      <c r="E50" t="s">
        <v>248</v>
      </c>
      <c r="F50" t="s">
        <v>249</v>
      </c>
      <c r="G50" t="s">
        <v>250</v>
      </c>
      <c r="H50" t="s">
        <v>251</v>
      </c>
      <c r="M50">
        <v>-0.35</v>
      </c>
      <c r="N50">
        <v>22</v>
      </c>
      <c r="O50" t="s">
        <v>189</v>
      </c>
      <c r="P50">
        <v>-1.1000000000000001</v>
      </c>
      <c r="Q50" t="s">
        <v>24</v>
      </c>
      <c r="R50" s="27">
        <v>3.5000000000000003E-2</v>
      </c>
      <c r="T50">
        <v>7.7290000000000001</v>
      </c>
      <c r="U50">
        <v>721</v>
      </c>
      <c r="V50" s="29">
        <v>1.2579999999999999E-4</v>
      </c>
      <c r="W50">
        <v>0.84</v>
      </c>
      <c r="X50">
        <v>261</v>
      </c>
      <c r="Y50" s="29">
        <v>5.0439999999999999E-3</v>
      </c>
      <c r="Z50">
        <v>0.65</v>
      </c>
    </row>
    <row r="51" spans="1:26" x14ac:dyDescent="0.35">
      <c r="A51" t="s">
        <v>245</v>
      </c>
      <c r="B51" t="s">
        <v>246</v>
      </c>
      <c r="D51" t="s">
        <v>247</v>
      </c>
      <c r="E51" t="s">
        <v>248</v>
      </c>
      <c r="F51" t="s">
        <v>249</v>
      </c>
      <c r="G51" t="s">
        <v>250</v>
      </c>
      <c r="H51" t="s">
        <v>251</v>
      </c>
      <c r="M51">
        <v>-0.35</v>
      </c>
      <c r="N51">
        <v>13</v>
      </c>
      <c r="O51" t="s">
        <v>189</v>
      </c>
      <c r="P51">
        <v>-1</v>
      </c>
      <c r="Q51" t="s">
        <v>24</v>
      </c>
      <c r="R51" s="27">
        <v>3.5000000000000003E-2</v>
      </c>
      <c r="T51">
        <v>5.7510000000000003</v>
      </c>
      <c r="U51">
        <v>2145</v>
      </c>
      <c r="V51" s="29">
        <v>1.254E-5</v>
      </c>
      <c r="W51">
        <v>0.83</v>
      </c>
      <c r="X51">
        <v>776</v>
      </c>
      <c r="Y51" s="29">
        <v>6.1320000000000005E-4</v>
      </c>
      <c r="Z51">
        <v>0.66</v>
      </c>
    </row>
    <row r="52" spans="1:26" x14ac:dyDescent="0.35">
      <c r="A52" t="s">
        <v>245</v>
      </c>
      <c r="B52" t="s">
        <v>246</v>
      </c>
      <c r="D52" t="s">
        <v>247</v>
      </c>
      <c r="E52" t="s">
        <v>248</v>
      </c>
      <c r="F52" t="s">
        <v>249</v>
      </c>
      <c r="G52" t="s">
        <v>250</v>
      </c>
      <c r="H52" t="s">
        <v>251</v>
      </c>
      <c r="M52">
        <v>-0.35</v>
      </c>
      <c r="N52">
        <v>13</v>
      </c>
      <c r="O52" t="s">
        <v>189</v>
      </c>
      <c r="P52">
        <v>-0.85</v>
      </c>
      <c r="Q52" t="s">
        <v>24</v>
      </c>
      <c r="R52" s="27">
        <v>3.5000000000000003E-2</v>
      </c>
      <c r="T52">
        <v>8.7360000000000007</v>
      </c>
      <c r="U52">
        <v>538</v>
      </c>
      <c r="V52" s="29">
        <v>9.9359999999999997E-5</v>
      </c>
      <c r="W52">
        <v>0.85</v>
      </c>
      <c r="X52">
        <v>55010</v>
      </c>
      <c r="Y52" s="29">
        <v>8.8540000000000003E-5</v>
      </c>
      <c r="Z52">
        <v>0.61</v>
      </c>
    </row>
    <row r="53" spans="1:26" x14ac:dyDescent="0.35">
      <c r="A53" t="s">
        <v>245</v>
      </c>
      <c r="B53" t="s">
        <v>246</v>
      </c>
      <c r="D53" t="s">
        <v>247</v>
      </c>
      <c r="E53" t="s">
        <v>248</v>
      </c>
      <c r="F53" t="s">
        <v>249</v>
      </c>
      <c r="G53" t="s">
        <v>250</v>
      </c>
      <c r="H53" t="s">
        <v>251</v>
      </c>
      <c r="M53">
        <v>-0.35</v>
      </c>
      <c r="N53">
        <v>13</v>
      </c>
      <c r="O53" t="s">
        <v>189</v>
      </c>
      <c r="P53">
        <v>-0.7</v>
      </c>
      <c r="Q53" t="s">
        <v>24</v>
      </c>
      <c r="R53" s="27">
        <v>3.5000000000000003E-2</v>
      </c>
      <c r="T53">
        <v>7.4480000000000004</v>
      </c>
      <c r="U53">
        <v>693</v>
      </c>
      <c r="V53" s="29">
        <v>3.4060000000000003E-5</v>
      </c>
      <c r="W53">
        <v>0.83</v>
      </c>
      <c r="X53">
        <v>85440</v>
      </c>
      <c r="Y53" s="29">
        <v>6.6489999999999995E-5</v>
      </c>
      <c r="Z53">
        <v>0.79</v>
      </c>
    </row>
    <row r="54" spans="1:26" x14ac:dyDescent="0.35">
      <c r="A54" t="s">
        <v>245</v>
      </c>
      <c r="B54" t="s">
        <v>246</v>
      </c>
      <c r="D54" t="s">
        <v>247</v>
      </c>
      <c r="E54" t="s">
        <v>248</v>
      </c>
      <c r="F54" t="s">
        <v>249</v>
      </c>
      <c r="G54" t="s">
        <v>250</v>
      </c>
      <c r="H54" t="s">
        <v>251</v>
      </c>
      <c r="M54">
        <v>-0.35</v>
      </c>
      <c r="N54">
        <v>13</v>
      </c>
      <c r="O54" t="s">
        <v>189</v>
      </c>
      <c r="P54">
        <v>-0.4</v>
      </c>
      <c r="Q54" t="s">
        <v>24</v>
      </c>
      <c r="R54" s="27">
        <v>3.5000000000000003E-2</v>
      </c>
      <c r="T54">
        <v>5.3120000000000003</v>
      </c>
      <c r="U54">
        <v>984</v>
      </c>
      <c r="V54" s="29">
        <v>7.0060000000000003E-5</v>
      </c>
      <c r="W54">
        <v>0.89</v>
      </c>
      <c r="X54">
        <v>115700</v>
      </c>
      <c r="Y54" s="29">
        <v>3.273E-5</v>
      </c>
      <c r="Z54">
        <v>0.77</v>
      </c>
    </row>
    <row r="56" spans="1:26" x14ac:dyDescent="0.35">
      <c r="A56" t="s">
        <v>253</v>
      </c>
      <c r="B56" t="s">
        <v>254</v>
      </c>
      <c r="D56" t="s">
        <v>255</v>
      </c>
      <c r="E56" t="s">
        <v>256</v>
      </c>
      <c r="M56">
        <v>-0.26400000000000001</v>
      </c>
      <c r="N56">
        <v>350</v>
      </c>
      <c r="O56" t="s">
        <v>257</v>
      </c>
      <c r="P56">
        <v>-0.26400000000000001</v>
      </c>
      <c r="Q56" t="s">
        <v>24</v>
      </c>
      <c r="R56" s="27">
        <v>3.5000000000000003E-2</v>
      </c>
      <c r="T56">
        <v>52.1</v>
      </c>
      <c r="U56">
        <v>450000</v>
      </c>
      <c r="V56" s="29">
        <v>1.5E-5</v>
      </c>
      <c r="W56">
        <v>0.95</v>
      </c>
      <c r="X56">
        <v>640000</v>
      </c>
      <c r="Y56" s="29">
        <v>1.1E-5</v>
      </c>
      <c r="Z56">
        <v>0.98</v>
      </c>
    </row>
    <row r="57" spans="1:26" x14ac:dyDescent="0.35">
      <c r="A57" t="s">
        <v>253</v>
      </c>
      <c r="B57" t="s">
        <v>258</v>
      </c>
      <c r="D57" t="s">
        <v>255</v>
      </c>
      <c r="E57" t="s">
        <v>256</v>
      </c>
      <c r="M57">
        <v>-0.24</v>
      </c>
      <c r="N57">
        <v>0.1</v>
      </c>
      <c r="O57" t="s">
        <v>259</v>
      </c>
      <c r="P57">
        <v>-0.24</v>
      </c>
      <c r="Q57" t="s">
        <v>24</v>
      </c>
      <c r="R57" s="27">
        <v>3.5000000000000003E-2</v>
      </c>
      <c r="T57">
        <v>22.1</v>
      </c>
      <c r="U57">
        <v>8000</v>
      </c>
      <c r="V57" s="29">
        <v>1.9000000000000001E-5</v>
      </c>
      <c r="W57">
        <v>0.9</v>
      </c>
      <c r="X57">
        <v>93000</v>
      </c>
      <c r="Y57" s="29">
        <v>4.7999999999999998E-6</v>
      </c>
      <c r="Z57">
        <v>0.71</v>
      </c>
    </row>
    <row r="59" spans="1:26" x14ac:dyDescent="0.35">
      <c r="A59" t="s">
        <v>260</v>
      </c>
      <c r="D59" t="s">
        <v>261</v>
      </c>
      <c r="E59" t="s">
        <v>262</v>
      </c>
      <c r="F59" t="s">
        <v>263</v>
      </c>
      <c r="G59" t="s">
        <v>264</v>
      </c>
      <c r="H59" t="s">
        <v>265</v>
      </c>
      <c r="M59">
        <v>-1.73</v>
      </c>
      <c r="N59">
        <v>20</v>
      </c>
      <c r="O59" t="s">
        <v>189</v>
      </c>
      <c r="P59">
        <v>-1.73</v>
      </c>
      <c r="Q59" t="s">
        <v>266</v>
      </c>
      <c r="R59" t="s">
        <v>267</v>
      </c>
      <c r="T59">
        <v>248.2</v>
      </c>
      <c r="U59">
        <v>9285</v>
      </c>
      <c r="V59" s="29">
        <v>6.3380000000000001E-6</v>
      </c>
      <c r="W59">
        <v>0.9597</v>
      </c>
      <c r="X59">
        <v>2350</v>
      </c>
      <c r="Y59" s="29">
        <v>9.6869999999999999E-5</v>
      </c>
      <c r="Z59">
        <v>0.50670000000000004</v>
      </c>
    </row>
    <row r="60" spans="1:26" x14ac:dyDescent="0.35">
      <c r="A60" t="s">
        <v>260</v>
      </c>
      <c r="D60" t="s">
        <v>261</v>
      </c>
      <c r="E60" t="s">
        <v>262</v>
      </c>
      <c r="F60" t="s">
        <v>263</v>
      </c>
      <c r="G60" t="s">
        <v>264</v>
      </c>
      <c r="H60" t="s">
        <v>265</v>
      </c>
      <c r="M60">
        <v>-1.851</v>
      </c>
      <c r="N60">
        <v>20</v>
      </c>
      <c r="O60" t="s">
        <v>189</v>
      </c>
      <c r="P60">
        <v>-1.851</v>
      </c>
      <c r="Q60" t="s">
        <v>268</v>
      </c>
      <c r="R60" t="s">
        <v>267</v>
      </c>
      <c r="T60">
        <v>171.2</v>
      </c>
      <c r="U60">
        <v>1531</v>
      </c>
      <c r="V60" s="29">
        <v>7.498E-6</v>
      </c>
      <c r="W60">
        <v>0.90049999999999997</v>
      </c>
      <c r="X60">
        <v>666.9</v>
      </c>
      <c r="Y60" s="29">
        <v>1.761E-3</v>
      </c>
      <c r="Z60">
        <v>0.81620000000000004</v>
      </c>
    </row>
    <row r="61" spans="1:26" x14ac:dyDescent="0.35">
      <c r="A61" t="s">
        <v>260</v>
      </c>
      <c r="D61" t="s">
        <v>261</v>
      </c>
      <c r="E61" t="s">
        <v>262</v>
      </c>
      <c r="F61" t="s">
        <v>263</v>
      </c>
      <c r="G61" t="s">
        <v>264</v>
      </c>
      <c r="H61" t="s">
        <v>265</v>
      </c>
      <c r="M61">
        <v>-1.8979999999999999</v>
      </c>
      <c r="N61">
        <v>20</v>
      </c>
      <c r="O61" t="s">
        <v>189</v>
      </c>
      <c r="P61">
        <v>-1.8979999999999999</v>
      </c>
      <c r="Q61" t="s">
        <v>269</v>
      </c>
      <c r="R61" t="s">
        <v>267</v>
      </c>
      <c r="T61">
        <v>139</v>
      </c>
      <c r="U61">
        <v>937.8</v>
      </c>
      <c r="V61" s="29">
        <v>4.6569999999999996E-6</v>
      </c>
      <c r="W61">
        <v>0.93469999999999998</v>
      </c>
      <c r="X61">
        <v>567</v>
      </c>
      <c r="Y61" s="29">
        <v>3.1099999999999999E-3</v>
      </c>
      <c r="Z61">
        <v>0.80869999999999997</v>
      </c>
    </row>
    <row r="63" spans="1:26" x14ac:dyDescent="0.35">
      <c r="A63" t="s">
        <v>270</v>
      </c>
      <c r="B63" t="s">
        <v>271</v>
      </c>
      <c r="D63" t="s">
        <v>272</v>
      </c>
      <c r="E63" t="s">
        <v>179</v>
      </c>
      <c r="F63" t="s">
        <v>273</v>
      </c>
      <c r="G63" t="s">
        <v>274</v>
      </c>
      <c r="H63" t="s">
        <v>275</v>
      </c>
      <c r="M63">
        <v>-0.32600000000000001</v>
      </c>
      <c r="N63">
        <v>6.5000000000000002E-2</v>
      </c>
      <c r="O63" s="28" t="s">
        <v>276</v>
      </c>
      <c r="P63">
        <v>-0.32600000000000001</v>
      </c>
      <c r="Q63" t="s">
        <v>24</v>
      </c>
      <c r="R63" s="27">
        <v>3.5000000000000003E-2</v>
      </c>
      <c r="T63">
        <v>15</v>
      </c>
      <c r="U63">
        <v>57000</v>
      </c>
      <c r="V63" s="29">
        <v>1.27E-5</v>
      </c>
      <c r="W63">
        <v>0.82</v>
      </c>
      <c r="X63">
        <v>683000</v>
      </c>
      <c r="Y63" s="29">
        <v>4.5000000000000001E-6</v>
      </c>
      <c r="Z63">
        <v>0.62</v>
      </c>
    </row>
    <row r="64" spans="1:26" x14ac:dyDescent="0.35">
      <c r="A64" t="s">
        <v>270</v>
      </c>
      <c r="B64" t="s">
        <v>277</v>
      </c>
      <c r="D64" t="s">
        <v>272</v>
      </c>
      <c r="E64" t="s">
        <v>179</v>
      </c>
      <c r="F64" t="s">
        <v>273</v>
      </c>
      <c r="G64" t="s">
        <v>274</v>
      </c>
      <c r="H64" t="s">
        <v>275</v>
      </c>
      <c r="M64">
        <v>-0.32400000000000001</v>
      </c>
      <c r="N64">
        <v>0.08</v>
      </c>
      <c r="O64" s="28" t="s">
        <v>276</v>
      </c>
      <c r="P64">
        <v>-0.32400000000000001</v>
      </c>
      <c r="Q64" t="s">
        <v>24</v>
      </c>
      <c r="R64" s="27">
        <v>3.5000000000000003E-2</v>
      </c>
      <c r="T64">
        <v>13</v>
      </c>
      <c r="U64">
        <v>23000</v>
      </c>
      <c r="V64" s="29">
        <v>1.5299999999999999E-5</v>
      </c>
      <c r="W64">
        <v>0.9</v>
      </c>
      <c r="X64">
        <v>104000</v>
      </c>
      <c r="Y64" s="29">
        <v>1.1999999999999999E-6</v>
      </c>
      <c r="Z64">
        <v>0.76</v>
      </c>
    </row>
    <row r="65" spans="1:26" x14ac:dyDescent="0.35">
      <c r="A65" t="s">
        <v>270</v>
      </c>
      <c r="B65" t="s">
        <v>278</v>
      </c>
      <c r="D65" t="s">
        <v>272</v>
      </c>
      <c r="E65" t="s">
        <v>179</v>
      </c>
      <c r="F65" t="s">
        <v>273</v>
      </c>
      <c r="G65" t="s">
        <v>274</v>
      </c>
      <c r="H65" t="s">
        <v>275</v>
      </c>
      <c r="M65">
        <v>-0.38500000000000001</v>
      </c>
      <c r="N65">
        <v>0.17799999999999999</v>
      </c>
      <c r="O65" s="28" t="s">
        <v>276</v>
      </c>
      <c r="P65">
        <v>-0.38500000000000001</v>
      </c>
      <c r="Q65" t="s">
        <v>24</v>
      </c>
      <c r="R65" s="27">
        <v>3.5000000000000003E-2</v>
      </c>
      <c r="T65">
        <v>11.7</v>
      </c>
      <c r="U65">
        <v>20000</v>
      </c>
      <c r="V65" s="29">
        <v>6.97E-5</v>
      </c>
      <c r="W65">
        <v>0.76</v>
      </c>
      <c r="X65">
        <v>10000</v>
      </c>
      <c r="Y65" s="29">
        <v>3.4000000000000001E-6</v>
      </c>
      <c r="Z65">
        <v>0.68</v>
      </c>
    </row>
    <row r="66" spans="1:26" x14ac:dyDescent="0.35">
      <c r="A66" t="s">
        <v>270</v>
      </c>
      <c r="B66" t="s">
        <v>279</v>
      </c>
      <c r="D66" t="s">
        <v>272</v>
      </c>
      <c r="E66" t="s">
        <v>179</v>
      </c>
      <c r="F66" t="s">
        <v>273</v>
      </c>
      <c r="G66" t="s">
        <v>274</v>
      </c>
      <c r="H66" t="s">
        <v>275</v>
      </c>
      <c r="M66">
        <v>-0.41799999999999998</v>
      </c>
      <c r="N66">
        <v>0.22</v>
      </c>
      <c r="O66" s="28" t="s">
        <v>276</v>
      </c>
      <c r="P66">
        <v>-0.41799999999999998</v>
      </c>
      <c r="Q66" t="s">
        <v>24</v>
      </c>
      <c r="R66" s="27">
        <v>3.5000000000000003E-2</v>
      </c>
      <c r="T66">
        <v>14.6</v>
      </c>
      <c r="U66">
        <v>10300</v>
      </c>
      <c r="V66" s="29">
        <v>9.8200000000000002E-5</v>
      </c>
      <c r="W66">
        <v>0.8</v>
      </c>
      <c r="X66">
        <v>6700</v>
      </c>
      <c r="Y66" s="29">
        <v>8.6000000000000007E-6</v>
      </c>
      <c r="Z66">
        <v>0.65</v>
      </c>
    </row>
    <row r="68" spans="1:26" x14ac:dyDescent="0.35">
      <c r="A68" t="s">
        <v>280</v>
      </c>
      <c r="B68" t="s">
        <v>281</v>
      </c>
      <c r="D68" t="s">
        <v>282</v>
      </c>
      <c r="E68" t="s">
        <v>283</v>
      </c>
      <c r="F68" t="s">
        <v>284</v>
      </c>
      <c r="M68">
        <v>-0.28000000000000003</v>
      </c>
      <c r="N68">
        <v>35.200000000000003</v>
      </c>
      <c r="O68" t="s">
        <v>85</v>
      </c>
      <c r="P68">
        <v>-0.28000000000000003</v>
      </c>
      <c r="Q68" t="s">
        <v>285</v>
      </c>
      <c r="R68" t="s">
        <v>286</v>
      </c>
      <c r="T68">
        <v>1.3879999999999999</v>
      </c>
      <c r="U68">
        <v>1280</v>
      </c>
      <c r="V68" s="29">
        <v>1.0789999999999999E-4</v>
      </c>
      <c r="W68">
        <v>0.87</v>
      </c>
      <c r="X68">
        <v>1.7670000000000002E-2</v>
      </c>
      <c r="Y68" s="29">
        <v>0</v>
      </c>
      <c r="Z68">
        <v>0</v>
      </c>
    </row>
    <row r="69" spans="1:26" x14ac:dyDescent="0.35">
      <c r="A69" t="s">
        <v>280</v>
      </c>
      <c r="B69" t="s">
        <v>287</v>
      </c>
      <c r="D69" t="s">
        <v>282</v>
      </c>
      <c r="E69" t="s">
        <v>283</v>
      </c>
      <c r="F69" t="s">
        <v>284</v>
      </c>
      <c r="G69" t="s">
        <v>288</v>
      </c>
      <c r="M69">
        <v>-0.27100000000000002</v>
      </c>
      <c r="N69">
        <v>26.4</v>
      </c>
      <c r="O69" t="s">
        <v>289</v>
      </c>
      <c r="P69">
        <v>-0.27100000000000002</v>
      </c>
      <c r="Q69" t="s">
        <v>285</v>
      </c>
      <c r="R69" t="s">
        <v>286</v>
      </c>
      <c r="T69">
        <v>1.266</v>
      </c>
      <c r="U69">
        <v>2128</v>
      </c>
      <c r="V69" s="29">
        <v>1.061E-4</v>
      </c>
      <c r="W69">
        <v>0.86</v>
      </c>
      <c r="X69">
        <v>1.6199999999999999E-2</v>
      </c>
      <c r="Y69" s="29">
        <v>0</v>
      </c>
      <c r="Z69">
        <v>0</v>
      </c>
    </row>
    <row r="70" spans="1:26" x14ac:dyDescent="0.35">
      <c r="A70" t="s">
        <v>280</v>
      </c>
      <c r="B70" t="s">
        <v>290</v>
      </c>
      <c r="D70" t="s">
        <v>282</v>
      </c>
      <c r="E70" t="s">
        <v>283</v>
      </c>
      <c r="F70" t="s">
        <v>284</v>
      </c>
      <c r="G70" t="s">
        <v>291</v>
      </c>
      <c r="M70">
        <v>-0.32</v>
      </c>
      <c r="N70">
        <v>5.37</v>
      </c>
      <c r="O70" t="s">
        <v>85</v>
      </c>
      <c r="P70">
        <v>-0.32</v>
      </c>
      <c r="Q70" t="s">
        <v>285</v>
      </c>
      <c r="R70" t="s">
        <v>286</v>
      </c>
      <c r="T70">
        <v>1.3460000000000001</v>
      </c>
      <c r="U70">
        <v>1094</v>
      </c>
      <c r="V70" s="29">
        <v>1.2779999999999999E-4</v>
      </c>
      <c r="W70">
        <v>0.86</v>
      </c>
      <c r="X70">
        <v>3.4509999999999999E-2</v>
      </c>
      <c r="Y70" s="29">
        <v>0</v>
      </c>
      <c r="Z70">
        <v>0</v>
      </c>
    </row>
    <row r="71" spans="1:26" x14ac:dyDescent="0.35">
      <c r="A71" t="s">
        <v>280</v>
      </c>
      <c r="B71" t="s">
        <v>292</v>
      </c>
      <c r="D71" t="s">
        <v>282</v>
      </c>
      <c r="E71" t="s">
        <v>283</v>
      </c>
      <c r="F71" t="s">
        <v>284</v>
      </c>
      <c r="G71" t="s">
        <v>293</v>
      </c>
      <c r="M71">
        <v>-0.32500000000000001</v>
      </c>
      <c r="N71">
        <v>4.3</v>
      </c>
      <c r="O71" t="s">
        <v>85</v>
      </c>
      <c r="P71">
        <v>-0.32500000000000001</v>
      </c>
      <c r="Q71" t="s">
        <v>285</v>
      </c>
      <c r="R71" t="s">
        <v>286</v>
      </c>
      <c r="T71">
        <v>1.974</v>
      </c>
      <c r="U71">
        <v>552.4</v>
      </c>
      <c r="V71" s="29">
        <v>1.6459999999999999E-4</v>
      </c>
      <c r="W71">
        <v>0.87</v>
      </c>
      <c r="X71">
        <v>3.9370000000000002E-2</v>
      </c>
      <c r="Y71" s="29">
        <v>0</v>
      </c>
      <c r="Z71">
        <v>0</v>
      </c>
    </row>
    <row r="73" spans="1:26" x14ac:dyDescent="0.35">
      <c r="A73" t="s">
        <v>294</v>
      </c>
      <c r="B73" t="s">
        <v>295</v>
      </c>
      <c r="D73" t="s">
        <v>296</v>
      </c>
      <c r="E73" t="s">
        <v>297</v>
      </c>
      <c r="F73" t="s">
        <v>298</v>
      </c>
      <c r="M73">
        <v>-1.625</v>
      </c>
      <c r="N73">
        <v>108</v>
      </c>
      <c r="O73" t="s">
        <v>299</v>
      </c>
      <c r="P73">
        <v>-1.625</v>
      </c>
      <c r="Q73" t="s">
        <v>24</v>
      </c>
      <c r="R73" s="27">
        <v>3.5000000000000003E-2</v>
      </c>
      <c r="T73">
        <v>8.1</v>
      </c>
      <c r="U73">
        <v>41.1</v>
      </c>
      <c r="V73" s="29">
        <v>4.21E-5</v>
      </c>
      <c r="W73">
        <v>0.99</v>
      </c>
      <c r="X73">
        <v>180.1</v>
      </c>
      <c r="Y73" s="29">
        <v>1.2500000000000001E-5</v>
      </c>
      <c r="Z73">
        <v>0.98</v>
      </c>
    </row>
    <row r="74" spans="1:26" x14ac:dyDescent="0.35">
      <c r="A74" t="s">
        <v>294</v>
      </c>
      <c r="B74" t="s">
        <v>300</v>
      </c>
      <c r="D74" t="s">
        <v>296</v>
      </c>
      <c r="E74" t="s">
        <v>297</v>
      </c>
      <c r="F74" t="s">
        <v>298</v>
      </c>
      <c r="M74">
        <v>-1.625</v>
      </c>
      <c r="N74">
        <v>118</v>
      </c>
      <c r="O74" t="s">
        <v>301</v>
      </c>
      <c r="P74">
        <v>-1.625</v>
      </c>
      <c r="Q74" t="s">
        <v>24</v>
      </c>
      <c r="R74" s="27">
        <v>3.5000000000000003E-2</v>
      </c>
      <c r="T74">
        <v>8.6</v>
      </c>
      <c r="U74">
        <v>113.6</v>
      </c>
      <c r="V74" s="29">
        <v>2.3499999999999999E-5</v>
      </c>
      <c r="W74">
        <v>0.99</v>
      </c>
      <c r="X74">
        <v>260.89999999999998</v>
      </c>
      <c r="Y74" s="29">
        <v>1.6399999999999999E-5</v>
      </c>
      <c r="Z74">
        <v>0.94</v>
      </c>
    </row>
    <row r="75" spans="1:26" x14ac:dyDescent="0.35">
      <c r="A75" t="s">
        <v>294</v>
      </c>
      <c r="B75" t="s">
        <v>302</v>
      </c>
      <c r="D75" t="s">
        <v>296</v>
      </c>
      <c r="E75" t="s">
        <v>297</v>
      </c>
      <c r="F75" t="s">
        <v>298</v>
      </c>
      <c r="M75">
        <v>-1.625</v>
      </c>
      <c r="N75">
        <v>112</v>
      </c>
      <c r="O75" t="s">
        <v>301</v>
      </c>
      <c r="P75">
        <v>-1.625</v>
      </c>
      <c r="Q75" t="s">
        <v>24</v>
      </c>
      <c r="R75" s="27">
        <v>3.5000000000000003E-2</v>
      </c>
      <c r="T75">
        <v>9.8000000000000007</v>
      </c>
      <c r="U75">
        <v>58.7</v>
      </c>
      <c r="V75" s="29">
        <v>3.5099999999999999E-5</v>
      </c>
      <c r="W75">
        <v>0.99</v>
      </c>
      <c r="X75">
        <v>239.3</v>
      </c>
      <c r="Y75" s="29">
        <v>1.5699999999999999E-5</v>
      </c>
      <c r="Z75">
        <v>0.98</v>
      </c>
    </row>
    <row r="76" spans="1:26" x14ac:dyDescent="0.35">
      <c r="A76" t="s">
        <v>294</v>
      </c>
      <c r="B76" t="s">
        <v>303</v>
      </c>
      <c r="D76" t="s">
        <v>296</v>
      </c>
      <c r="E76" t="s">
        <v>297</v>
      </c>
      <c r="F76" t="s">
        <v>298</v>
      </c>
      <c r="M76">
        <v>-1.625</v>
      </c>
      <c r="N76">
        <v>116.8</v>
      </c>
      <c r="O76" t="s">
        <v>301</v>
      </c>
      <c r="P76">
        <v>-1.625</v>
      </c>
      <c r="Q76" t="s">
        <v>24</v>
      </c>
      <c r="R76" s="27">
        <v>3.5000000000000003E-2</v>
      </c>
      <c r="T76">
        <v>11.8</v>
      </c>
      <c r="U76">
        <v>13</v>
      </c>
      <c r="V76" s="29">
        <v>4.2299999999999998E-5</v>
      </c>
      <c r="W76">
        <v>0.99</v>
      </c>
      <c r="X76">
        <v>89.5</v>
      </c>
      <c r="Y76" s="29">
        <v>1.4100000000000001E-5</v>
      </c>
      <c r="Z76">
        <v>0.99</v>
      </c>
    </row>
    <row r="78" spans="1:26" x14ac:dyDescent="0.35">
      <c r="A78" t="s">
        <v>19</v>
      </c>
      <c r="B78" t="s">
        <v>41</v>
      </c>
      <c r="D78" t="s">
        <v>304</v>
      </c>
      <c r="E78" t="s">
        <v>45</v>
      </c>
      <c r="F78" t="s">
        <v>305</v>
      </c>
      <c r="G78" t="s">
        <v>306</v>
      </c>
      <c r="M78">
        <v>-0.28000000000000003</v>
      </c>
      <c r="N78">
        <v>7.2</v>
      </c>
      <c r="O78" t="s">
        <v>189</v>
      </c>
      <c r="P78">
        <v>-0.56000000000000005</v>
      </c>
      <c r="Q78" t="s">
        <v>307</v>
      </c>
      <c r="R78" t="s">
        <v>267</v>
      </c>
      <c r="T78">
        <v>7.2</v>
      </c>
      <c r="U78">
        <v>1100</v>
      </c>
      <c r="V78" s="29">
        <v>3.8000000000000002E-5</v>
      </c>
      <c r="W78">
        <v>0.85</v>
      </c>
      <c r="X78">
        <v>58000</v>
      </c>
      <c r="Y78" s="29">
        <v>1.9000000000000001E-5</v>
      </c>
      <c r="Z78">
        <v>0.79</v>
      </c>
    </row>
    <row r="79" spans="1:26" x14ac:dyDescent="0.35">
      <c r="A79" t="s">
        <v>19</v>
      </c>
      <c r="B79" t="s">
        <v>308</v>
      </c>
      <c r="D79" t="s">
        <v>304</v>
      </c>
      <c r="E79" t="s">
        <v>45</v>
      </c>
      <c r="F79" t="s">
        <v>305</v>
      </c>
      <c r="G79" t="s">
        <v>306</v>
      </c>
      <c r="M79">
        <v>-0.22</v>
      </c>
      <c r="N79">
        <v>6.9</v>
      </c>
      <c r="O79" t="s">
        <v>189</v>
      </c>
      <c r="P79">
        <v>-0.36</v>
      </c>
      <c r="Q79" t="s">
        <v>307</v>
      </c>
      <c r="R79" t="s">
        <v>267</v>
      </c>
      <c r="T79">
        <v>9.6</v>
      </c>
      <c r="U79">
        <v>6800</v>
      </c>
      <c r="V79" s="29">
        <v>2.5999999999999998E-5</v>
      </c>
      <c r="W79">
        <v>0.89</v>
      </c>
      <c r="X79">
        <v>620000</v>
      </c>
      <c r="Y79" s="29">
        <v>6.8000000000000001E-6</v>
      </c>
      <c r="Z79">
        <v>0.76</v>
      </c>
    </row>
    <row r="80" spans="1:26" x14ac:dyDescent="0.35">
      <c r="A80" t="s">
        <v>19</v>
      </c>
      <c r="B80" t="s">
        <v>309</v>
      </c>
      <c r="D80" t="s">
        <v>304</v>
      </c>
      <c r="E80" t="s">
        <v>45</v>
      </c>
      <c r="F80" t="s">
        <v>305</v>
      </c>
      <c r="G80" t="s">
        <v>306</v>
      </c>
      <c r="M80">
        <v>-0.25</v>
      </c>
      <c r="N80">
        <v>8.8000000000000007</v>
      </c>
      <c r="O80" t="s">
        <v>189</v>
      </c>
      <c r="P80">
        <v>-0.39</v>
      </c>
      <c r="Q80" t="s">
        <v>307</v>
      </c>
      <c r="R80" t="s">
        <v>267</v>
      </c>
      <c r="T80">
        <v>8.4</v>
      </c>
      <c r="U80">
        <v>5700</v>
      </c>
      <c r="V80" s="29">
        <v>2.9E-5</v>
      </c>
      <c r="W80">
        <v>0.86</v>
      </c>
      <c r="X80">
        <v>410000</v>
      </c>
      <c r="Y80" s="29">
        <v>9.0000000000000002E-6</v>
      </c>
      <c r="Z80">
        <v>0.81</v>
      </c>
    </row>
    <row r="82" spans="1:26" x14ac:dyDescent="0.35">
      <c r="A82" t="s">
        <v>310</v>
      </c>
      <c r="B82" t="s">
        <v>311</v>
      </c>
      <c r="D82" t="s">
        <v>312</v>
      </c>
      <c r="E82" t="s">
        <v>313</v>
      </c>
      <c r="F82" t="s">
        <v>314</v>
      </c>
      <c r="G82" t="s">
        <v>315</v>
      </c>
      <c r="H82" t="s">
        <v>316</v>
      </c>
      <c r="M82">
        <v>-1.48</v>
      </c>
      <c r="N82">
        <v>8.5</v>
      </c>
      <c r="O82" t="s">
        <v>317</v>
      </c>
      <c r="P82">
        <v>-1.48</v>
      </c>
      <c r="Q82" t="s">
        <v>24</v>
      </c>
      <c r="R82" s="27">
        <v>3.5000000000000003E-2</v>
      </c>
      <c r="T82">
        <v>8.57</v>
      </c>
      <c r="U82">
        <v>25.5</v>
      </c>
      <c r="V82" s="29">
        <v>1.4807000000000001E-4</v>
      </c>
      <c r="W82">
        <v>0.96350000000000002</v>
      </c>
      <c r="X82">
        <v>0</v>
      </c>
      <c r="Y82" s="29">
        <v>0</v>
      </c>
      <c r="Z82">
        <v>0</v>
      </c>
    </row>
    <row r="83" spans="1:26" x14ac:dyDescent="0.35">
      <c r="A83" t="s">
        <v>310</v>
      </c>
      <c r="B83" t="s">
        <v>311</v>
      </c>
      <c r="D83" t="s">
        <v>318</v>
      </c>
      <c r="E83" t="s">
        <v>319</v>
      </c>
      <c r="F83" t="s">
        <v>320</v>
      </c>
      <c r="G83" t="s">
        <v>321</v>
      </c>
      <c r="H83" t="s">
        <v>322</v>
      </c>
      <c r="M83">
        <v>-1.5</v>
      </c>
      <c r="N83">
        <v>8.3000000000000007</v>
      </c>
      <c r="O83" t="s">
        <v>317</v>
      </c>
      <c r="P83">
        <v>-1.5</v>
      </c>
      <c r="Q83" t="s">
        <v>24</v>
      </c>
      <c r="R83" s="27">
        <v>3.5000000000000003E-2</v>
      </c>
      <c r="T83">
        <v>9.44</v>
      </c>
      <c r="U83">
        <v>27.38</v>
      </c>
      <c r="V83" s="29">
        <v>1.9898999999999999E-4</v>
      </c>
      <c r="W83">
        <v>0.94340000000000002</v>
      </c>
      <c r="X83">
        <v>0</v>
      </c>
      <c r="Y83" s="29">
        <v>0</v>
      </c>
      <c r="Z83">
        <v>0</v>
      </c>
    </row>
    <row r="84" spans="1:26" x14ac:dyDescent="0.35">
      <c r="A84" t="s">
        <v>310</v>
      </c>
      <c r="B84" t="s">
        <v>311</v>
      </c>
      <c r="D84" t="s">
        <v>323</v>
      </c>
      <c r="E84" t="s">
        <v>324</v>
      </c>
      <c r="F84" t="s">
        <v>325</v>
      </c>
      <c r="G84" t="s">
        <v>326</v>
      </c>
      <c r="H84" t="s">
        <v>327</v>
      </c>
      <c r="M84">
        <v>-1.5</v>
      </c>
      <c r="N84">
        <v>6.7</v>
      </c>
      <c r="O84" t="s">
        <v>317</v>
      </c>
      <c r="P84">
        <v>-1.5</v>
      </c>
      <c r="Q84" t="s">
        <v>24</v>
      </c>
      <c r="R84" s="27">
        <v>3.5000000000000003E-2</v>
      </c>
      <c r="T84">
        <v>8.15</v>
      </c>
      <c r="U84">
        <v>9.9499999999999993</v>
      </c>
      <c r="V84" s="29">
        <v>2.5459000000000001E-4</v>
      </c>
      <c r="W84">
        <v>0.93859999999999999</v>
      </c>
      <c r="X84">
        <v>0</v>
      </c>
      <c r="Y84" s="29">
        <v>0</v>
      </c>
      <c r="Z84">
        <v>0</v>
      </c>
    </row>
    <row r="86" spans="1:26" x14ac:dyDescent="0.35">
      <c r="A86" t="s">
        <v>328</v>
      </c>
      <c r="B86" t="s">
        <v>56</v>
      </c>
      <c r="D86" t="s">
        <v>329</v>
      </c>
      <c r="E86" t="s">
        <v>330</v>
      </c>
      <c r="F86" t="s">
        <v>331</v>
      </c>
      <c r="M86">
        <v>-1.5</v>
      </c>
      <c r="N86">
        <v>60</v>
      </c>
      <c r="O86" t="s">
        <v>317</v>
      </c>
      <c r="P86">
        <v>-1.5</v>
      </c>
      <c r="Q86" t="s">
        <v>24</v>
      </c>
      <c r="R86" s="27">
        <v>3.5000000000000003E-2</v>
      </c>
      <c r="T86">
        <v>14.86</v>
      </c>
      <c r="U86">
        <v>43.8</v>
      </c>
      <c r="V86" s="29">
        <v>5.011E-5</v>
      </c>
      <c r="W86">
        <v>0.96</v>
      </c>
      <c r="X86">
        <v>0</v>
      </c>
      <c r="Y86" s="29">
        <v>0</v>
      </c>
      <c r="Z86">
        <v>0</v>
      </c>
    </row>
    <row r="87" spans="1:26" x14ac:dyDescent="0.35">
      <c r="A87" t="s">
        <v>332</v>
      </c>
      <c r="B87" t="s">
        <v>56</v>
      </c>
      <c r="D87" t="s">
        <v>333</v>
      </c>
      <c r="E87" t="s">
        <v>334</v>
      </c>
      <c r="F87" t="s">
        <v>335</v>
      </c>
      <c r="G87" t="s">
        <v>336</v>
      </c>
      <c r="M87">
        <v>-1.45</v>
      </c>
      <c r="N87">
        <v>36</v>
      </c>
      <c r="O87" t="s">
        <v>317</v>
      </c>
      <c r="P87">
        <v>-1.45</v>
      </c>
      <c r="Q87" t="s">
        <v>24</v>
      </c>
      <c r="R87" s="27">
        <v>3.5000000000000003E-2</v>
      </c>
      <c r="T87">
        <v>15.43</v>
      </c>
      <c r="U87">
        <v>122.5</v>
      </c>
      <c r="V87" s="29">
        <v>4.2519999999999999E-5</v>
      </c>
      <c r="W87">
        <v>0.95</v>
      </c>
      <c r="X87">
        <v>0</v>
      </c>
      <c r="Y87" s="29">
        <v>0</v>
      </c>
      <c r="Z87">
        <v>0</v>
      </c>
    </row>
    <row r="88" spans="1:26" x14ac:dyDescent="0.35">
      <c r="A88" t="s">
        <v>337</v>
      </c>
      <c r="B88" t="s">
        <v>56</v>
      </c>
      <c r="D88" t="s">
        <v>214</v>
      </c>
      <c r="E88" t="s">
        <v>338</v>
      </c>
      <c r="F88" t="s">
        <v>339</v>
      </c>
      <c r="G88" t="s">
        <v>340</v>
      </c>
      <c r="M88">
        <v>-1.47</v>
      </c>
      <c r="N88">
        <v>51</v>
      </c>
      <c r="O88" t="s">
        <v>317</v>
      </c>
      <c r="P88">
        <v>-1.47</v>
      </c>
      <c r="Q88" t="s">
        <v>24</v>
      </c>
      <c r="R88" s="27">
        <v>3.5000000000000003E-2</v>
      </c>
      <c r="T88">
        <v>14.59</v>
      </c>
      <c r="U88">
        <v>62.2</v>
      </c>
      <c r="V88" s="29">
        <v>4.8430000000000002E-5</v>
      </c>
      <c r="W88">
        <v>0.98</v>
      </c>
      <c r="X88">
        <v>0</v>
      </c>
      <c r="Y88" s="29">
        <v>0</v>
      </c>
      <c r="Z88">
        <v>0</v>
      </c>
    </row>
    <row r="89" spans="1:26" x14ac:dyDescent="0.35">
      <c r="A89" t="s">
        <v>341</v>
      </c>
      <c r="B89" t="s">
        <v>56</v>
      </c>
      <c r="D89" t="s">
        <v>342</v>
      </c>
      <c r="E89" t="s">
        <v>343</v>
      </c>
      <c r="F89" t="s">
        <v>344</v>
      </c>
      <c r="G89" t="s">
        <v>345</v>
      </c>
      <c r="M89">
        <v>-1.39</v>
      </c>
      <c r="N89">
        <v>61</v>
      </c>
      <c r="O89" t="s">
        <v>317</v>
      </c>
      <c r="P89">
        <v>-1.39</v>
      </c>
      <c r="Q89" t="s">
        <v>24</v>
      </c>
      <c r="R89" s="27">
        <v>3.5000000000000003E-2</v>
      </c>
      <c r="T89">
        <v>14.42</v>
      </c>
      <c r="U89">
        <v>19.399999999999999</v>
      </c>
      <c r="V89" s="29">
        <v>6.0099999999999997E-5</v>
      </c>
      <c r="W89">
        <v>1</v>
      </c>
      <c r="X89">
        <v>0</v>
      </c>
      <c r="Y89" s="29">
        <v>0</v>
      </c>
      <c r="Z89">
        <v>0</v>
      </c>
    </row>
    <row r="91" spans="1:26" x14ac:dyDescent="0.35">
      <c r="A91" t="s">
        <v>346</v>
      </c>
      <c r="B91" t="s">
        <v>347</v>
      </c>
      <c r="D91" t="s">
        <v>348</v>
      </c>
      <c r="E91" t="s">
        <v>349</v>
      </c>
      <c r="F91" t="s">
        <v>350</v>
      </c>
      <c r="G91" t="s">
        <v>351</v>
      </c>
      <c r="H91" t="s">
        <v>352</v>
      </c>
      <c r="M91">
        <v>-0.23780000000000001</v>
      </c>
      <c r="N91">
        <v>18</v>
      </c>
      <c r="O91" t="s">
        <v>353</v>
      </c>
      <c r="P91">
        <v>-0.23780000000000001</v>
      </c>
      <c r="Q91" t="s">
        <v>24</v>
      </c>
      <c r="R91" s="27">
        <v>3.5000000000000003E-2</v>
      </c>
      <c r="T91">
        <v>5.57</v>
      </c>
      <c r="U91">
        <v>20450</v>
      </c>
      <c r="V91" s="29">
        <v>8.0099999999999995E-5</v>
      </c>
      <c r="W91">
        <v>0.93600000000000005</v>
      </c>
      <c r="X91">
        <v>13705</v>
      </c>
      <c r="Y91" s="29">
        <v>1.3400000000000001E-32</v>
      </c>
      <c r="Z91">
        <v>0.88400000000000001</v>
      </c>
    </row>
    <row r="92" spans="1:26" x14ac:dyDescent="0.35">
      <c r="A92" t="s">
        <v>346</v>
      </c>
      <c r="B92" t="s">
        <v>347</v>
      </c>
      <c r="D92" t="s">
        <v>348</v>
      </c>
      <c r="E92" t="s">
        <v>349</v>
      </c>
      <c r="F92" t="s">
        <v>350</v>
      </c>
      <c r="G92" t="s">
        <v>351</v>
      </c>
      <c r="H92" t="s">
        <v>352</v>
      </c>
      <c r="M92">
        <v>-0.27629999999999999</v>
      </c>
      <c r="N92">
        <v>18</v>
      </c>
      <c r="O92" t="s">
        <v>353</v>
      </c>
      <c r="P92">
        <v>-0.27629999999999999</v>
      </c>
      <c r="Q92" t="s">
        <v>24</v>
      </c>
      <c r="R92" s="27">
        <v>3.5000000000000003E-2</v>
      </c>
      <c r="T92">
        <v>5.25</v>
      </c>
      <c r="U92">
        <v>57980</v>
      </c>
      <c r="V92" s="29">
        <v>8.1599999999999999E-4</v>
      </c>
      <c r="W92">
        <v>0.92500000000000004</v>
      </c>
      <c r="X92">
        <v>50610</v>
      </c>
      <c r="Y92" s="29">
        <v>2.5700000000000001E-4</v>
      </c>
      <c r="Z92">
        <v>0.92500000000000004</v>
      </c>
    </row>
    <row r="93" spans="1:26" x14ac:dyDescent="0.35">
      <c r="A93" t="s">
        <v>346</v>
      </c>
      <c r="B93" t="s">
        <v>347</v>
      </c>
      <c r="D93" t="s">
        <v>348</v>
      </c>
      <c r="E93" t="s">
        <v>349</v>
      </c>
      <c r="F93" t="s">
        <v>350</v>
      </c>
      <c r="G93" t="s">
        <v>351</v>
      </c>
      <c r="H93" t="s">
        <v>352</v>
      </c>
      <c r="M93">
        <v>-0.28639999999999999</v>
      </c>
      <c r="N93">
        <v>18</v>
      </c>
      <c r="O93" t="s">
        <v>353</v>
      </c>
      <c r="P93">
        <v>-0.28639999999999999</v>
      </c>
      <c r="Q93" t="s">
        <v>24</v>
      </c>
      <c r="R93" s="27">
        <v>3.5000000000000003E-2</v>
      </c>
      <c r="T93">
        <v>5.39</v>
      </c>
      <c r="U93">
        <v>67640</v>
      </c>
      <c r="V93" s="29">
        <v>7.8200000000000003E-4</v>
      </c>
      <c r="W93">
        <v>0.93300000000000005</v>
      </c>
      <c r="X93">
        <v>80680</v>
      </c>
      <c r="Y93" s="29">
        <v>5.9100000000000005E-4</v>
      </c>
      <c r="Z93">
        <v>0.93300000000000005</v>
      </c>
    </row>
    <row r="94" spans="1:26" x14ac:dyDescent="0.35">
      <c r="A94" t="s">
        <v>346</v>
      </c>
      <c r="B94" t="s">
        <v>347</v>
      </c>
      <c r="D94" t="s">
        <v>348</v>
      </c>
      <c r="E94" t="s">
        <v>349</v>
      </c>
      <c r="F94" t="s">
        <v>350</v>
      </c>
      <c r="G94" t="s">
        <v>351</v>
      </c>
      <c r="H94" t="s">
        <v>352</v>
      </c>
      <c r="M94">
        <v>-0.26869999999999999</v>
      </c>
      <c r="N94">
        <v>18</v>
      </c>
      <c r="O94" t="s">
        <v>353</v>
      </c>
      <c r="P94">
        <v>-0.26869999999999999</v>
      </c>
      <c r="Q94" t="s">
        <v>24</v>
      </c>
      <c r="R94" s="27">
        <v>3.5000000000000003E-2</v>
      </c>
      <c r="T94">
        <v>5.13</v>
      </c>
      <c r="U94">
        <v>6340</v>
      </c>
      <c r="V94" s="29">
        <v>1.1400000000000001E-4</v>
      </c>
      <c r="W94">
        <v>0.92700000000000005</v>
      </c>
      <c r="X94">
        <v>30610</v>
      </c>
      <c r="Y94" s="29">
        <v>3.6000000000000002E-4</v>
      </c>
      <c r="Z94">
        <v>0.92700000000000005</v>
      </c>
    </row>
    <row r="96" spans="1:26" x14ac:dyDescent="0.35">
      <c r="A96" t="s">
        <v>354</v>
      </c>
      <c r="B96" t="s">
        <v>20</v>
      </c>
      <c r="D96" t="s">
        <v>355</v>
      </c>
      <c r="E96" t="s">
        <v>99</v>
      </c>
      <c r="F96" t="s">
        <v>356</v>
      </c>
      <c r="M96">
        <v>-1.42</v>
      </c>
      <c r="N96">
        <v>7</v>
      </c>
      <c r="O96" t="s">
        <v>357</v>
      </c>
      <c r="P96">
        <v>-1.42</v>
      </c>
      <c r="Q96" t="s">
        <v>358</v>
      </c>
      <c r="R96" t="s">
        <v>267</v>
      </c>
      <c r="T96">
        <v>25.31</v>
      </c>
      <c r="U96">
        <v>106.8</v>
      </c>
      <c r="V96" s="29">
        <v>5.8000000000000004E-6</v>
      </c>
      <c r="W96">
        <v>0.72</v>
      </c>
      <c r="X96">
        <v>3763</v>
      </c>
      <c r="Y96" s="29">
        <v>2.4300000000000001E-5</v>
      </c>
      <c r="Z96">
        <v>0.76</v>
      </c>
    </row>
    <row r="97" spans="1:26" x14ac:dyDescent="0.35">
      <c r="A97" t="s">
        <v>354</v>
      </c>
      <c r="B97" t="s">
        <v>20</v>
      </c>
      <c r="D97" t="s">
        <v>355</v>
      </c>
      <c r="E97" t="s">
        <v>99</v>
      </c>
      <c r="F97" t="s">
        <v>359</v>
      </c>
      <c r="G97" t="s">
        <v>360</v>
      </c>
      <c r="M97">
        <v>-1.3939999999999999</v>
      </c>
      <c r="N97">
        <v>3.4</v>
      </c>
      <c r="O97" t="s">
        <v>357</v>
      </c>
      <c r="P97">
        <v>-1.3939999999999999</v>
      </c>
      <c r="Q97" t="s">
        <v>358</v>
      </c>
      <c r="R97" t="s">
        <v>267</v>
      </c>
      <c r="T97">
        <v>28.6</v>
      </c>
      <c r="U97">
        <v>204</v>
      </c>
      <c r="V97" s="29">
        <v>5.5400000000000003E-6</v>
      </c>
      <c r="W97">
        <v>0.71</v>
      </c>
      <c r="X97">
        <v>5097</v>
      </c>
      <c r="Y97" s="29">
        <v>1.2099999999999999E-5</v>
      </c>
      <c r="Z97">
        <v>0.81</v>
      </c>
    </row>
    <row r="98" spans="1:26" x14ac:dyDescent="0.35">
      <c r="A98" t="s">
        <v>354</v>
      </c>
      <c r="B98" t="s">
        <v>20</v>
      </c>
      <c r="D98" t="s">
        <v>355</v>
      </c>
      <c r="E98" t="s">
        <v>99</v>
      </c>
      <c r="F98" t="s">
        <v>361</v>
      </c>
      <c r="G98" t="s">
        <v>362</v>
      </c>
      <c r="M98">
        <v>-1.373</v>
      </c>
      <c r="N98">
        <v>2.5</v>
      </c>
      <c r="O98" t="s">
        <v>357</v>
      </c>
      <c r="P98">
        <v>-1.373</v>
      </c>
      <c r="Q98" t="s">
        <v>358</v>
      </c>
      <c r="R98" t="s">
        <v>267</v>
      </c>
      <c r="T98">
        <v>27.62</v>
      </c>
      <c r="U98">
        <v>312.89999999999998</v>
      </c>
      <c r="V98" s="29">
        <v>5.7200000000000003E-6</v>
      </c>
      <c r="W98">
        <v>0.7</v>
      </c>
      <c r="X98">
        <v>7938</v>
      </c>
      <c r="Y98" s="29">
        <v>8.0099999999999995E-6</v>
      </c>
      <c r="Z98">
        <v>0.81</v>
      </c>
    </row>
    <row r="100" spans="1:26" x14ac:dyDescent="0.35">
      <c r="A100" t="s">
        <v>354</v>
      </c>
      <c r="B100" t="s">
        <v>20</v>
      </c>
      <c r="D100" t="s">
        <v>355</v>
      </c>
      <c r="E100" t="s">
        <v>99</v>
      </c>
      <c r="F100" t="s">
        <v>363</v>
      </c>
      <c r="G100" t="s">
        <v>364</v>
      </c>
      <c r="M100">
        <v>-1.361</v>
      </c>
      <c r="N100">
        <v>2.1</v>
      </c>
      <c r="O100" t="s">
        <v>357</v>
      </c>
      <c r="P100">
        <v>-1.361</v>
      </c>
      <c r="Q100" t="s">
        <v>358</v>
      </c>
      <c r="R100" t="s">
        <v>267</v>
      </c>
      <c r="T100">
        <v>28.82</v>
      </c>
      <c r="U100">
        <v>295.39999999999998</v>
      </c>
      <c r="V100" s="29">
        <v>7.9300000000000003E-6</v>
      </c>
      <c r="W100">
        <v>0.75</v>
      </c>
      <c r="X100">
        <v>6583</v>
      </c>
      <c r="Y100" s="29">
        <v>6.7900000000000002E-6</v>
      </c>
      <c r="Z100">
        <v>0.84</v>
      </c>
    </row>
    <row r="101" spans="1:26" x14ac:dyDescent="0.35">
      <c r="A101" t="s">
        <v>354</v>
      </c>
      <c r="B101" t="s">
        <v>20</v>
      </c>
      <c r="D101" t="s">
        <v>355</v>
      </c>
      <c r="E101" t="s">
        <v>99</v>
      </c>
      <c r="F101" t="s">
        <v>356</v>
      </c>
      <c r="M101">
        <v>-1.42</v>
      </c>
      <c r="N101">
        <v>7</v>
      </c>
      <c r="O101" t="s">
        <v>357</v>
      </c>
      <c r="P101">
        <v>-1.42</v>
      </c>
      <c r="Q101" t="s">
        <v>358</v>
      </c>
      <c r="R101" t="s">
        <v>267</v>
      </c>
      <c r="T101">
        <v>25.12</v>
      </c>
      <c r="U101">
        <v>50.37</v>
      </c>
      <c r="V101" s="29">
        <v>5.1200000000000001E-6</v>
      </c>
      <c r="W101">
        <v>0.69</v>
      </c>
      <c r="X101">
        <v>3231</v>
      </c>
      <c r="Y101" s="29">
        <v>6.2700000000000006E-5</v>
      </c>
      <c r="Z101">
        <v>0.76</v>
      </c>
    </row>
    <row r="102" spans="1:26" x14ac:dyDescent="0.35">
      <c r="A102" t="s">
        <v>354</v>
      </c>
      <c r="B102" t="s">
        <v>20</v>
      </c>
      <c r="D102" t="s">
        <v>355</v>
      </c>
      <c r="E102" t="s">
        <v>99</v>
      </c>
      <c r="F102" t="s">
        <v>359</v>
      </c>
      <c r="G102" t="s">
        <v>360</v>
      </c>
      <c r="M102">
        <v>-1.3939999999999999</v>
      </c>
      <c r="N102">
        <v>3.4</v>
      </c>
      <c r="O102" t="s">
        <v>357</v>
      </c>
      <c r="P102">
        <v>-1.3939999999999999</v>
      </c>
      <c r="Q102" t="s">
        <v>358</v>
      </c>
      <c r="R102" t="s">
        <v>267</v>
      </c>
      <c r="T102">
        <v>30.89</v>
      </c>
      <c r="U102">
        <v>192.8</v>
      </c>
      <c r="V102" s="29">
        <v>6.2400000000000004E-6</v>
      </c>
      <c r="W102">
        <v>0.72</v>
      </c>
      <c r="X102">
        <v>4043</v>
      </c>
      <c r="Y102" s="29">
        <v>1.1800000000000001E-5</v>
      </c>
      <c r="Z102">
        <v>0.84</v>
      </c>
    </row>
    <row r="103" spans="1:26" x14ac:dyDescent="0.35">
      <c r="A103" t="s">
        <v>354</v>
      </c>
      <c r="B103" t="s">
        <v>20</v>
      </c>
      <c r="D103" t="s">
        <v>355</v>
      </c>
      <c r="E103" t="s">
        <v>99</v>
      </c>
      <c r="F103" t="s">
        <v>361</v>
      </c>
      <c r="G103" t="s">
        <v>362</v>
      </c>
      <c r="M103">
        <v>-1.373</v>
      </c>
      <c r="N103">
        <v>2.5</v>
      </c>
      <c r="O103" t="s">
        <v>357</v>
      </c>
      <c r="P103">
        <v>-1.373</v>
      </c>
      <c r="Q103" t="s">
        <v>358</v>
      </c>
      <c r="R103" t="s">
        <v>267</v>
      </c>
      <c r="T103">
        <v>25.8</v>
      </c>
      <c r="U103">
        <v>296.10000000000002</v>
      </c>
      <c r="V103" s="29">
        <v>6.7299999999999999E-6</v>
      </c>
      <c r="W103">
        <v>0.72</v>
      </c>
      <c r="X103">
        <v>5178</v>
      </c>
      <c r="Y103" s="29">
        <v>6.3999999999999997E-5</v>
      </c>
      <c r="Z103">
        <v>0.87</v>
      </c>
    </row>
    <row r="104" spans="1:26" x14ac:dyDescent="0.35">
      <c r="A104" t="s">
        <v>354</v>
      </c>
      <c r="B104" t="s">
        <v>20</v>
      </c>
      <c r="D104" t="s">
        <v>355</v>
      </c>
      <c r="E104" t="s">
        <v>99</v>
      </c>
      <c r="F104" t="s">
        <v>363</v>
      </c>
      <c r="G104" t="s">
        <v>364</v>
      </c>
      <c r="M104">
        <v>-1.361</v>
      </c>
      <c r="N104">
        <v>2.1</v>
      </c>
      <c r="O104" t="s">
        <v>357</v>
      </c>
      <c r="P104">
        <v>-1.361</v>
      </c>
      <c r="Q104" t="s">
        <v>358</v>
      </c>
      <c r="R104" t="s">
        <v>267</v>
      </c>
      <c r="T104">
        <v>25.06</v>
      </c>
      <c r="U104">
        <v>237.8</v>
      </c>
      <c r="V104" s="29">
        <v>7.2599999999999999E-6</v>
      </c>
      <c r="W104">
        <v>0.74</v>
      </c>
      <c r="X104">
        <v>4985</v>
      </c>
      <c r="Y104" s="29">
        <v>1.01E-5</v>
      </c>
      <c r="Z104">
        <v>0.8</v>
      </c>
    </row>
    <row r="105" spans="1:26" x14ac:dyDescent="0.35">
      <c r="A105" t="s">
        <v>354</v>
      </c>
      <c r="B105" t="s">
        <v>20</v>
      </c>
      <c r="D105" t="s">
        <v>355</v>
      </c>
      <c r="E105" t="s">
        <v>99</v>
      </c>
      <c r="F105" t="s">
        <v>356</v>
      </c>
      <c r="M105">
        <v>-1.42</v>
      </c>
      <c r="N105">
        <v>7</v>
      </c>
      <c r="O105" t="s">
        <v>357</v>
      </c>
      <c r="P105">
        <v>-1.42</v>
      </c>
      <c r="Q105" t="s">
        <v>358</v>
      </c>
      <c r="R105" t="s">
        <v>267</v>
      </c>
      <c r="T105">
        <v>28.22</v>
      </c>
      <c r="U105">
        <v>38.700000000000003</v>
      </c>
      <c r="V105" s="29">
        <v>5.2100000000000001E-6</v>
      </c>
      <c r="W105">
        <v>0.68</v>
      </c>
      <c r="X105">
        <v>2116</v>
      </c>
      <c r="Y105" s="29">
        <v>4.9700000000000002E-5</v>
      </c>
      <c r="Z105">
        <v>0.77</v>
      </c>
    </row>
    <row r="106" spans="1:26" x14ac:dyDescent="0.35">
      <c r="A106" t="s">
        <v>354</v>
      </c>
      <c r="B106" t="s">
        <v>20</v>
      </c>
      <c r="D106" t="s">
        <v>355</v>
      </c>
      <c r="E106" t="s">
        <v>99</v>
      </c>
      <c r="F106" t="s">
        <v>359</v>
      </c>
      <c r="G106" t="s">
        <v>360</v>
      </c>
      <c r="M106">
        <v>-1.3939999999999999</v>
      </c>
      <c r="N106">
        <v>3.4</v>
      </c>
      <c r="O106" t="s">
        <v>357</v>
      </c>
      <c r="P106">
        <v>-1.3939999999999999</v>
      </c>
      <c r="Q106" t="s">
        <v>358</v>
      </c>
      <c r="R106" t="s">
        <v>267</v>
      </c>
      <c r="T106">
        <v>35.5</v>
      </c>
      <c r="U106">
        <v>148.9</v>
      </c>
      <c r="V106" s="29">
        <v>3.8700000000000002E-6</v>
      </c>
      <c r="W106">
        <v>0.7</v>
      </c>
      <c r="X106">
        <v>2302</v>
      </c>
      <c r="Y106" s="29">
        <v>3.3800000000000002E-5</v>
      </c>
      <c r="Z106">
        <v>0.74</v>
      </c>
    </row>
    <row r="107" spans="1:26" x14ac:dyDescent="0.35">
      <c r="A107" t="s">
        <v>354</v>
      </c>
      <c r="B107" t="s">
        <v>20</v>
      </c>
      <c r="D107" t="s">
        <v>355</v>
      </c>
      <c r="E107" t="s">
        <v>99</v>
      </c>
      <c r="F107" t="s">
        <v>361</v>
      </c>
      <c r="G107" t="s">
        <v>362</v>
      </c>
      <c r="M107">
        <v>-1.373</v>
      </c>
      <c r="N107">
        <v>2.5</v>
      </c>
      <c r="O107" t="s">
        <v>357</v>
      </c>
      <c r="P107">
        <v>-1.373</v>
      </c>
      <c r="Q107" t="s">
        <v>358</v>
      </c>
      <c r="R107" t="s">
        <v>267</v>
      </c>
      <c r="T107">
        <v>28.58</v>
      </c>
      <c r="U107">
        <v>280.8</v>
      </c>
      <c r="V107" s="29">
        <v>6.2299999999999996E-6</v>
      </c>
      <c r="W107">
        <v>0.72</v>
      </c>
      <c r="X107">
        <v>4365</v>
      </c>
      <c r="Y107" s="29">
        <v>8.2800000000000003E-6</v>
      </c>
      <c r="Z107">
        <v>0.83</v>
      </c>
    </row>
    <row r="108" spans="1:26" x14ac:dyDescent="0.35">
      <c r="A108" t="s">
        <v>354</v>
      </c>
      <c r="B108" t="s">
        <v>20</v>
      </c>
      <c r="D108" t="s">
        <v>355</v>
      </c>
      <c r="E108" t="s">
        <v>99</v>
      </c>
      <c r="F108" t="s">
        <v>363</v>
      </c>
      <c r="G108" t="s">
        <v>364</v>
      </c>
      <c r="M108">
        <v>-1.361</v>
      </c>
      <c r="N108">
        <v>2.1</v>
      </c>
      <c r="O108" t="s">
        <v>357</v>
      </c>
      <c r="P108">
        <v>-1.361</v>
      </c>
      <c r="Q108" t="s">
        <v>358</v>
      </c>
      <c r="R108" t="s">
        <v>267</v>
      </c>
      <c r="T108">
        <v>30.53</v>
      </c>
      <c r="U108">
        <v>171.5</v>
      </c>
      <c r="V108" s="29">
        <v>6.4500000000000001E-6</v>
      </c>
      <c r="W108">
        <v>0.73</v>
      </c>
      <c r="X108">
        <v>3808</v>
      </c>
      <c r="Y108" s="29">
        <v>1.36E-5</v>
      </c>
      <c r="Z108">
        <v>0.8</v>
      </c>
    </row>
    <row r="110" spans="1:26" x14ac:dyDescent="0.35">
      <c r="A110" t="s">
        <v>365</v>
      </c>
      <c r="B110" t="s">
        <v>366</v>
      </c>
      <c r="D110" t="s">
        <v>367</v>
      </c>
      <c r="E110" t="s">
        <v>368</v>
      </c>
      <c r="F110" t="s">
        <v>369</v>
      </c>
      <c r="G110" t="s">
        <v>370</v>
      </c>
      <c r="H110" t="s">
        <v>371</v>
      </c>
      <c r="I110" t="s">
        <v>372</v>
      </c>
      <c r="M110">
        <v>-0.25</v>
      </c>
      <c r="N110">
        <v>8.65</v>
      </c>
      <c r="O110" t="s">
        <v>373</v>
      </c>
      <c r="P110">
        <v>-0.25</v>
      </c>
      <c r="Q110" t="s">
        <v>24</v>
      </c>
      <c r="R110" s="27">
        <v>3.5000000000000003E-2</v>
      </c>
      <c r="T110">
        <v>5</v>
      </c>
      <c r="U110">
        <v>215000</v>
      </c>
      <c r="V110" s="29">
        <v>1E-4</v>
      </c>
      <c r="W110">
        <v>0.88</v>
      </c>
      <c r="X110">
        <v>0</v>
      </c>
      <c r="Y110" s="29">
        <v>0</v>
      </c>
      <c r="Z110">
        <v>0</v>
      </c>
    </row>
    <row r="111" spans="1:26" x14ac:dyDescent="0.35">
      <c r="A111" t="s">
        <v>365</v>
      </c>
      <c r="B111" t="s">
        <v>374</v>
      </c>
      <c r="D111" t="s">
        <v>367</v>
      </c>
      <c r="E111" t="s">
        <v>368</v>
      </c>
      <c r="F111" t="s">
        <v>369</v>
      </c>
      <c r="G111" t="s">
        <v>370</v>
      </c>
      <c r="H111" t="s">
        <v>371</v>
      </c>
      <c r="I111" t="s">
        <v>372</v>
      </c>
      <c r="M111">
        <v>-0.25</v>
      </c>
      <c r="N111">
        <v>7.17</v>
      </c>
      <c r="O111" t="s">
        <v>375</v>
      </c>
      <c r="P111">
        <v>-0.25</v>
      </c>
      <c r="Q111" t="s">
        <v>24</v>
      </c>
      <c r="R111" s="27">
        <v>3.5000000000000003E-2</v>
      </c>
      <c r="T111">
        <v>5</v>
      </c>
      <c r="U111">
        <v>190000</v>
      </c>
      <c r="V111" s="29">
        <v>1.4999999999999999E-4</v>
      </c>
      <c r="W111">
        <v>0.82</v>
      </c>
      <c r="X111">
        <v>0</v>
      </c>
      <c r="Y111" s="29">
        <v>0</v>
      </c>
      <c r="Z111">
        <v>0</v>
      </c>
    </row>
    <row r="112" spans="1:26" x14ac:dyDescent="0.35">
      <c r="A112" t="s">
        <v>365</v>
      </c>
      <c r="B112" t="s">
        <v>376</v>
      </c>
      <c r="D112" t="s">
        <v>367</v>
      </c>
      <c r="E112" t="s">
        <v>368</v>
      </c>
      <c r="F112" t="s">
        <v>369</v>
      </c>
      <c r="G112" t="s">
        <v>370</v>
      </c>
      <c r="H112" t="s">
        <v>371</v>
      </c>
      <c r="I112" t="s">
        <v>372</v>
      </c>
      <c r="M112">
        <v>-0.25</v>
      </c>
      <c r="N112">
        <v>7.46</v>
      </c>
      <c r="O112" t="s">
        <v>377</v>
      </c>
      <c r="P112">
        <v>-0.25</v>
      </c>
      <c r="Q112" t="s">
        <v>24</v>
      </c>
      <c r="R112" s="27">
        <v>3.5000000000000003E-2</v>
      </c>
      <c r="T112">
        <v>5</v>
      </c>
      <c r="U112">
        <v>250000</v>
      </c>
      <c r="V112" s="29">
        <v>6.9999999999999994E-5</v>
      </c>
      <c r="W112">
        <v>0.88</v>
      </c>
      <c r="X112">
        <v>0</v>
      </c>
      <c r="Y112" s="29">
        <v>0</v>
      </c>
      <c r="Z112">
        <v>0</v>
      </c>
    </row>
    <row r="113" spans="1:26" x14ac:dyDescent="0.35">
      <c r="A113" t="s">
        <v>365</v>
      </c>
      <c r="B113" t="s">
        <v>378</v>
      </c>
      <c r="D113" t="s">
        <v>367</v>
      </c>
      <c r="E113" t="s">
        <v>368</v>
      </c>
      <c r="F113" t="s">
        <v>369</v>
      </c>
      <c r="G113" t="s">
        <v>370</v>
      </c>
      <c r="H113" t="s">
        <v>371</v>
      </c>
      <c r="I113" t="s">
        <v>372</v>
      </c>
      <c r="M113">
        <v>-0.25</v>
      </c>
      <c r="N113">
        <v>5.34</v>
      </c>
      <c r="O113" t="s">
        <v>379</v>
      </c>
      <c r="P113">
        <v>-0.25</v>
      </c>
      <c r="Q113" t="s">
        <v>24</v>
      </c>
      <c r="R113" s="27">
        <v>3.5000000000000003E-2</v>
      </c>
      <c r="T113">
        <v>5</v>
      </c>
      <c r="U113">
        <v>300000</v>
      </c>
      <c r="V113" s="29">
        <v>8.0000000000000007E-5</v>
      </c>
      <c r="W113">
        <v>0.87</v>
      </c>
      <c r="X113">
        <v>0</v>
      </c>
      <c r="Y113" s="29">
        <v>0</v>
      </c>
      <c r="Z113">
        <v>0</v>
      </c>
    </row>
    <row r="115" spans="1:26" x14ac:dyDescent="0.35">
      <c r="A115" t="s">
        <v>380</v>
      </c>
      <c r="B115" t="s">
        <v>381</v>
      </c>
      <c r="D115" t="s">
        <v>382</v>
      </c>
      <c r="E115" t="s">
        <v>383</v>
      </c>
      <c r="F115" t="s">
        <v>384</v>
      </c>
      <c r="G115" t="s">
        <v>385</v>
      </c>
      <c r="H115" t="s">
        <v>386</v>
      </c>
      <c r="I115" t="s">
        <v>387</v>
      </c>
      <c r="M115">
        <v>-0.84599999999999997</v>
      </c>
      <c r="N115">
        <v>2.27</v>
      </c>
      <c r="O115" t="s">
        <v>388</v>
      </c>
      <c r="P115">
        <v>-0.84599999999999997</v>
      </c>
      <c r="Q115" t="s">
        <v>389</v>
      </c>
      <c r="R115" t="s">
        <v>267</v>
      </c>
      <c r="T115">
        <v>3.41</v>
      </c>
      <c r="U115">
        <v>729.93</v>
      </c>
      <c r="V115" s="29">
        <v>3.59E-4</v>
      </c>
      <c r="W115">
        <v>0.77980000000000005</v>
      </c>
      <c r="X115">
        <v>0</v>
      </c>
      <c r="Y115" s="29">
        <v>0</v>
      </c>
      <c r="Z115">
        <v>0</v>
      </c>
    </row>
    <row r="116" spans="1:26" x14ac:dyDescent="0.35">
      <c r="A116" t="s">
        <v>380</v>
      </c>
      <c r="B116" t="s">
        <v>381</v>
      </c>
      <c r="D116" t="s">
        <v>382</v>
      </c>
      <c r="E116" t="s">
        <v>383</v>
      </c>
      <c r="F116" t="s">
        <v>384</v>
      </c>
      <c r="G116" t="s">
        <v>385</v>
      </c>
      <c r="H116" t="s">
        <v>386</v>
      </c>
      <c r="I116" t="s">
        <v>387</v>
      </c>
      <c r="M116">
        <v>-0.84599999999999997</v>
      </c>
      <c r="N116">
        <v>2.27</v>
      </c>
      <c r="O116" t="s">
        <v>388</v>
      </c>
      <c r="P116">
        <v>-0.84599999999999997</v>
      </c>
      <c r="Q116" t="s">
        <v>389</v>
      </c>
      <c r="R116" t="s">
        <v>267</v>
      </c>
      <c r="T116">
        <v>3.82</v>
      </c>
      <c r="U116">
        <v>793.15</v>
      </c>
      <c r="V116" s="29">
        <v>3.2699999999999998E-4</v>
      </c>
      <c r="W116">
        <v>0.81969999999999998</v>
      </c>
      <c r="X116">
        <v>0</v>
      </c>
      <c r="Y116" s="29">
        <v>0</v>
      </c>
      <c r="Z116">
        <v>0</v>
      </c>
    </row>
    <row r="117" spans="1:26" x14ac:dyDescent="0.35">
      <c r="A117" t="s">
        <v>380</v>
      </c>
      <c r="B117" t="s">
        <v>381</v>
      </c>
      <c r="D117" t="s">
        <v>382</v>
      </c>
      <c r="E117" t="s">
        <v>383</v>
      </c>
      <c r="F117" t="s">
        <v>384</v>
      </c>
      <c r="G117" t="s">
        <v>385</v>
      </c>
      <c r="H117" t="s">
        <v>386</v>
      </c>
      <c r="I117" t="s">
        <v>387</v>
      </c>
      <c r="M117">
        <v>-0.84599999999999997</v>
      </c>
      <c r="N117">
        <v>2.27</v>
      </c>
      <c r="O117" t="s">
        <v>388</v>
      </c>
      <c r="P117">
        <v>-0.84599999999999997</v>
      </c>
      <c r="Q117" t="s">
        <v>389</v>
      </c>
      <c r="R117" t="s">
        <v>267</v>
      </c>
      <c r="T117">
        <v>3.75</v>
      </c>
      <c r="U117">
        <v>878.7</v>
      </c>
      <c r="V117" s="29">
        <v>3.5399999999999999E-4</v>
      </c>
      <c r="W117">
        <v>0.8266</v>
      </c>
      <c r="X117">
        <v>0</v>
      </c>
      <c r="Y117" s="29">
        <v>0</v>
      </c>
      <c r="Z117">
        <v>0</v>
      </c>
    </row>
    <row r="118" spans="1:26" x14ac:dyDescent="0.35">
      <c r="A118" t="s">
        <v>380</v>
      </c>
      <c r="B118" t="s">
        <v>381</v>
      </c>
      <c r="D118" t="s">
        <v>382</v>
      </c>
      <c r="E118" t="s">
        <v>383</v>
      </c>
      <c r="F118" t="s">
        <v>384</v>
      </c>
      <c r="G118" t="s">
        <v>385</v>
      </c>
      <c r="H118" t="s">
        <v>386</v>
      </c>
      <c r="I118" t="s">
        <v>387</v>
      </c>
      <c r="M118">
        <v>-0.84599999999999997</v>
      </c>
      <c r="N118">
        <v>2.27</v>
      </c>
      <c r="O118" t="s">
        <v>388</v>
      </c>
      <c r="P118">
        <v>-0.84599999999999997</v>
      </c>
      <c r="Q118" t="s">
        <v>389</v>
      </c>
      <c r="R118" t="s">
        <v>267</v>
      </c>
      <c r="T118">
        <v>3.95</v>
      </c>
      <c r="U118">
        <v>940.18</v>
      </c>
      <c r="V118" s="29">
        <v>3.39E-4</v>
      </c>
      <c r="W118">
        <v>0.83950000000000002</v>
      </c>
      <c r="X118">
        <v>0</v>
      </c>
      <c r="Y118" s="29">
        <v>0</v>
      </c>
      <c r="Z118">
        <v>0</v>
      </c>
    </row>
    <row r="119" spans="1:26" x14ac:dyDescent="0.35">
      <c r="A119" t="s">
        <v>380</v>
      </c>
      <c r="B119" t="s">
        <v>381</v>
      </c>
      <c r="D119" t="s">
        <v>382</v>
      </c>
      <c r="E119" t="s">
        <v>383</v>
      </c>
      <c r="F119" t="s">
        <v>384</v>
      </c>
      <c r="G119" t="s">
        <v>385</v>
      </c>
      <c r="H119" t="s">
        <v>386</v>
      </c>
      <c r="I119" t="s">
        <v>387</v>
      </c>
      <c r="M119">
        <v>-0.84199999999999997</v>
      </c>
      <c r="N119">
        <v>1.97</v>
      </c>
      <c r="O119" t="s">
        <v>23</v>
      </c>
      <c r="P119">
        <v>-0.84199999999999997</v>
      </c>
      <c r="Q119" t="s">
        <v>389</v>
      </c>
      <c r="R119" t="s">
        <v>267</v>
      </c>
      <c r="T119">
        <v>3.54</v>
      </c>
      <c r="U119">
        <v>791.1</v>
      </c>
      <c r="V119" s="29">
        <v>3.7300000000000001E-4</v>
      </c>
      <c r="W119">
        <v>0.77959999999999996</v>
      </c>
      <c r="X119">
        <v>0</v>
      </c>
      <c r="Y119" s="29">
        <v>0</v>
      </c>
      <c r="Z119">
        <v>0</v>
      </c>
    </row>
    <row r="120" spans="1:26" x14ac:dyDescent="0.35">
      <c r="A120" t="s">
        <v>380</v>
      </c>
      <c r="B120" t="s">
        <v>381</v>
      </c>
      <c r="D120" t="s">
        <v>382</v>
      </c>
      <c r="E120" t="s">
        <v>383</v>
      </c>
      <c r="F120" t="s">
        <v>384</v>
      </c>
      <c r="G120" t="s">
        <v>385</v>
      </c>
      <c r="H120" t="s">
        <v>386</v>
      </c>
      <c r="I120" t="s">
        <v>387</v>
      </c>
      <c r="M120">
        <v>-0.84199999999999997</v>
      </c>
      <c r="N120">
        <v>1.97</v>
      </c>
      <c r="O120" t="s">
        <v>23</v>
      </c>
      <c r="P120">
        <v>-0.84199999999999997</v>
      </c>
      <c r="Q120" t="s">
        <v>389</v>
      </c>
      <c r="R120" t="s">
        <v>267</v>
      </c>
      <c r="T120">
        <v>4.6500000000000004</v>
      </c>
      <c r="U120">
        <v>832.2</v>
      </c>
      <c r="V120" s="29">
        <v>3.3500000000000001E-4</v>
      </c>
      <c r="W120">
        <v>0.82909999999999995</v>
      </c>
      <c r="X120">
        <v>0</v>
      </c>
      <c r="Y120" s="29">
        <v>0</v>
      </c>
      <c r="Z120">
        <v>0</v>
      </c>
    </row>
    <row r="121" spans="1:26" x14ac:dyDescent="0.35">
      <c r="A121" t="s">
        <v>380</v>
      </c>
      <c r="B121" t="s">
        <v>381</v>
      </c>
      <c r="D121" t="s">
        <v>382</v>
      </c>
      <c r="E121" t="s">
        <v>383</v>
      </c>
      <c r="F121" t="s">
        <v>384</v>
      </c>
      <c r="G121" t="s">
        <v>385</v>
      </c>
      <c r="H121" t="s">
        <v>386</v>
      </c>
      <c r="I121" t="s">
        <v>387</v>
      </c>
      <c r="M121">
        <v>-0.84199999999999997</v>
      </c>
      <c r="N121">
        <v>1.97</v>
      </c>
      <c r="O121" t="s">
        <v>23</v>
      </c>
      <c r="P121">
        <v>-0.84199999999999997</v>
      </c>
      <c r="Q121" t="s">
        <v>389</v>
      </c>
      <c r="R121" t="s">
        <v>267</v>
      </c>
      <c r="T121">
        <v>3.77</v>
      </c>
      <c r="U121">
        <v>936.6</v>
      </c>
      <c r="V121" s="29">
        <v>2.7E-4</v>
      </c>
      <c r="W121">
        <v>0.76580000000000004</v>
      </c>
      <c r="X121">
        <v>0</v>
      </c>
      <c r="Y121" s="29">
        <v>0</v>
      </c>
      <c r="Z121">
        <v>0</v>
      </c>
    </row>
    <row r="122" spans="1:26" x14ac:dyDescent="0.35">
      <c r="A122" t="s">
        <v>380</v>
      </c>
      <c r="B122" t="s">
        <v>381</v>
      </c>
      <c r="D122" t="s">
        <v>382</v>
      </c>
      <c r="E122" t="s">
        <v>383</v>
      </c>
      <c r="F122" t="s">
        <v>384</v>
      </c>
      <c r="G122" t="s">
        <v>385</v>
      </c>
      <c r="H122" t="s">
        <v>386</v>
      </c>
      <c r="I122" t="s">
        <v>387</v>
      </c>
      <c r="M122">
        <v>-0.84199999999999997</v>
      </c>
      <c r="N122">
        <v>1.97</v>
      </c>
      <c r="O122" t="s">
        <v>23</v>
      </c>
      <c r="P122">
        <v>-0.84199999999999997</v>
      </c>
      <c r="Q122" t="s">
        <v>389</v>
      </c>
      <c r="R122" t="s">
        <v>267</v>
      </c>
      <c r="T122">
        <v>3.54</v>
      </c>
      <c r="U122">
        <v>980.4</v>
      </c>
      <c r="V122" s="29">
        <v>3.3100000000000002E-4</v>
      </c>
      <c r="W122">
        <v>0.77290000000000003</v>
      </c>
      <c r="X122">
        <v>0</v>
      </c>
      <c r="Y122" s="29">
        <v>0</v>
      </c>
      <c r="Z122">
        <v>0</v>
      </c>
    </row>
    <row r="123" spans="1:26" x14ac:dyDescent="0.35">
      <c r="A123" t="s">
        <v>380</v>
      </c>
      <c r="B123" t="s">
        <v>381</v>
      </c>
      <c r="D123" t="s">
        <v>382</v>
      </c>
      <c r="E123" t="s">
        <v>383</v>
      </c>
      <c r="F123" t="s">
        <v>384</v>
      </c>
      <c r="G123" t="s">
        <v>385</v>
      </c>
      <c r="H123" t="s">
        <v>386</v>
      </c>
      <c r="I123" t="s">
        <v>387</v>
      </c>
      <c r="M123">
        <v>-0.85</v>
      </c>
      <c r="N123">
        <v>1.76</v>
      </c>
      <c r="O123" t="s">
        <v>390</v>
      </c>
      <c r="P123">
        <v>-0.85</v>
      </c>
      <c r="Q123" t="s">
        <v>389</v>
      </c>
      <c r="R123" t="s">
        <v>267</v>
      </c>
      <c r="T123">
        <v>3.04</v>
      </c>
      <c r="U123">
        <v>615.94000000000005</v>
      </c>
      <c r="V123" s="29">
        <v>2.8499999999999999E-4</v>
      </c>
      <c r="W123">
        <v>0.82809999999999995</v>
      </c>
      <c r="X123">
        <v>0</v>
      </c>
      <c r="Y123" s="29">
        <v>0</v>
      </c>
      <c r="Z123">
        <v>0</v>
      </c>
    </row>
    <row r="124" spans="1:26" x14ac:dyDescent="0.35">
      <c r="A124" t="s">
        <v>380</v>
      </c>
      <c r="B124" t="s">
        <v>381</v>
      </c>
      <c r="D124" t="s">
        <v>382</v>
      </c>
      <c r="E124" t="s">
        <v>383</v>
      </c>
      <c r="F124" t="s">
        <v>384</v>
      </c>
      <c r="G124" t="s">
        <v>385</v>
      </c>
      <c r="H124" t="s">
        <v>386</v>
      </c>
      <c r="I124" t="s">
        <v>387</v>
      </c>
      <c r="M124">
        <v>-0.85</v>
      </c>
      <c r="N124">
        <v>1.76</v>
      </c>
      <c r="O124" t="s">
        <v>390</v>
      </c>
      <c r="P124">
        <v>-0.85</v>
      </c>
      <c r="Q124" t="s">
        <v>389</v>
      </c>
      <c r="R124" t="s">
        <v>267</v>
      </c>
      <c r="T124">
        <v>3.16</v>
      </c>
      <c r="U124">
        <v>689.52</v>
      </c>
      <c r="V124" s="29">
        <v>3.5100000000000002E-4</v>
      </c>
      <c r="W124">
        <v>0.80930000000000002</v>
      </c>
      <c r="X124">
        <v>0</v>
      </c>
      <c r="Y124" s="29">
        <v>0</v>
      </c>
      <c r="Z124">
        <v>0</v>
      </c>
    </row>
    <row r="125" spans="1:26" x14ac:dyDescent="0.35">
      <c r="A125" t="s">
        <v>380</v>
      </c>
      <c r="B125" t="s">
        <v>381</v>
      </c>
      <c r="D125" t="s">
        <v>382</v>
      </c>
      <c r="E125" t="s">
        <v>383</v>
      </c>
      <c r="F125" t="s">
        <v>384</v>
      </c>
      <c r="G125" t="s">
        <v>385</v>
      </c>
      <c r="H125" t="s">
        <v>386</v>
      </c>
      <c r="I125" t="s">
        <v>387</v>
      </c>
      <c r="M125">
        <v>-0.85</v>
      </c>
      <c r="N125">
        <v>1.76</v>
      </c>
      <c r="O125" t="s">
        <v>390</v>
      </c>
      <c r="P125">
        <v>-0.85</v>
      </c>
      <c r="Q125" t="s">
        <v>389</v>
      </c>
      <c r="R125" t="s">
        <v>267</v>
      </c>
      <c r="T125">
        <v>3.45</v>
      </c>
      <c r="U125">
        <v>766.48</v>
      </c>
      <c r="V125" s="29">
        <v>3.6900000000000002E-4</v>
      </c>
      <c r="W125">
        <v>0.77590000000000003</v>
      </c>
      <c r="X125">
        <v>0</v>
      </c>
      <c r="Y125" s="29">
        <v>0</v>
      </c>
      <c r="Z125">
        <v>0</v>
      </c>
    </row>
    <row r="126" spans="1:26" x14ac:dyDescent="0.35">
      <c r="A126" t="s">
        <v>380</v>
      </c>
      <c r="B126" t="s">
        <v>381</v>
      </c>
      <c r="D126" t="s">
        <v>382</v>
      </c>
      <c r="E126" t="s">
        <v>383</v>
      </c>
      <c r="F126" t="s">
        <v>384</v>
      </c>
      <c r="G126" t="s">
        <v>385</v>
      </c>
      <c r="H126" t="s">
        <v>386</v>
      </c>
      <c r="I126" t="s">
        <v>387</v>
      </c>
      <c r="M126">
        <v>-0.85</v>
      </c>
      <c r="N126">
        <v>1.76</v>
      </c>
      <c r="O126" t="s">
        <v>390</v>
      </c>
      <c r="P126">
        <v>-0.85</v>
      </c>
      <c r="Q126" t="s">
        <v>389</v>
      </c>
      <c r="R126" t="s">
        <v>267</v>
      </c>
      <c r="T126">
        <v>3.53</v>
      </c>
      <c r="U126">
        <v>827.84</v>
      </c>
      <c r="V126" s="29">
        <v>3.8299999999999999E-4</v>
      </c>
      <c r="W126">
        <v>0.83009999999999995</v>
      </c>
      <c r="X126">
        <v>0</v>
      </c>
      <c r="Y126" s="29">
        <v>0</v>
      </c>
      <c r="Z126">
        <v>0</v>
      </c>
    </row>
    <row r="127" spans="1:26" x14ac:dyDescent="0.35">
      <c r="A127" t="s">
        <v>380</v>
      </c>
      <c r="B127" t="s">
        <v>381</v>
      </c>
      <c r="D127" t="s">
        <v>382</v>
      </c>
      <c r="E127" t="s">
        <v>383</v>
      </c>
      <c r="F127" t="s">
        <v>384</v>
      </c>
      <c r="G127" t="s">
        <v>385</v>
      </c>
      <c r="H127" t="s">
        <v>386</v>
      </c>
      <c r="I127" t="s">
        <v>387</v>
      </c>
      <c r="M127">
        <v>-0.83</v>
      </c>
      <c r="N127">
        <v>2.09</v>
      </c>
      <c r="O127" t="s">
        <v>100</v>
      </c>
      <c r="P127">
        <v>-0.83</v>
      </c>
      <c r="Q127" t="s">
        <v>389</v>
      </c>
      <c r="R127" t="s">
        <v>267</v>
      </c>
      <c r="T127">
        <v>5.38</v>
      </c>
      <c r="U127">
        <v>997.85</v>
      </c>
      <c r="V127" s="29">
        <v>3.1300000000000002E-4</v>
      </c>
      <c r="W127">
        <v>0.84230000000000005</v>
      </c>
      <c r="X127">
        <v>0</v>
      </c>
      <c r="Y127" s="29">
        <v>0</v>
      </c>
      <c r="Z127">
        <v>0</v>
      </c>
    </row>
    <row r="128" spans="1:26" x14ac:dyDescent="0.35">
      <c r="A128" t="s">
        <v>380</v>
      </c>
      <c r="B128" t="s">
        <v>381</v>
      </c>
      <c r="D128" t="s">
        <v>382</v>
      </c>
      <c r="E128" t="s">
        <v>383</v>
      </c>
      <c r="F128" t="s">
        <v>384</v>
      </c>
      <c r="G128" t="s">
        <v>385</v>
      </c>
      <c r="H128" t="s">
        <v>386</v>
      </c>
      <c r="I128" t="s">
        <v>387</v>
      </c>
      <c r="M128">
        <v>-0.83</v>
      </c>
      <c r="N128">
        <v>2.09</v>
      </c>
      <c r="O128" t="s">
        <v>100</v>
      </c>
      <c r="P128">
        <v>-0.83</v>
      </c>
      <c r="Q128" t="s">
        <v>389</v>
      </c>
      <c r="R128" t="s">
        <v>267</v>
      </c>
      <c r="T128">
        <v>4.58</v>
      </c>
      <c r="U128">
        <v>1109.1500000000001</v>
      </c>
      <c r="V128" s="29">
        <v>1.95E-4</v>
      </c>
      <c r="W128">
        <v>0.81530000000000002</v>
      </c>
      <c r="X128">
        <v>0</v>
      </c>
      <c r="Y128" s="29">
        <v>0</v>
      </c>
      <c r="Z128">
        <v>0</v>
      </c>
    </row>
    <row r="129" spans="1:26" x14ac:dyDescent="0.35">
      <c r="A129" t="s">
        <v>380</v>
      </c>
      <c r="B129" t="s">
        <v>381</v>
      </c>
      <c r="D129" t="s">
        <v>382</v>
      </c>
      <c r="E129" t="s">
        <v>383</v>
      </c>
      <c r="F129" t="s">
        <v>384</v>
      </c>
      <c r="G129" t="s">
        <v>385</v>
      </c>
      <c r="H129" t="s">
        <v>386</v>
      </c>
      <c r="I129" t="s">
        <v>387</v>
      </c>
      <c r="M129">
        <v>-0.83</v>
      </c>
      <c r="N129">
        <v>2.09</v>
      </c>
      <c r="O129" t="s">
        <v>100</v>
      </c>
      <c r="P129">
        <v>-0.83</v>
      </c>
      <c r="Q129" t="s">
        <v>389</v>
      </c>
      <c r="R129" t="s">
        <v>267</v>
      </c>
      <c r="T129">
        <v>4.33</v>
      </c>
      <c r="U129">
        <v>1296.4000000000001</v>
      </c>
      <c r="V129" s="29">
        <v>2.4499999999999999E-4</v>
      </c>
      <c r="W129">
        <v>0.84050000000000002</v>
      </c>
      <c r="X129">
        <v>0</v>
      </c>
      <c r="Y129" s="29">
        <v>0</v>
      </c>
      <c r="Z129">
        <v>0</v>
      </c>
    </row>
    <row r="130" spans="1:26" x14ac:dyDescent="0.35">
      <c r="A130" t="s">
        <v>380</v>
      </c>
      <c r="B130" t="s">
        <v>381</v>
      </c>
      <c r="D130" t="s">
        <v>382</v>
      </c>
      <c r="E130" t="s">
        <v>383</v>
      </c>
      <c r="F130" t="s">
        <v>384</v>
      </c>
      <c r="G130" t="s">
        <v>385</v>
      </c>
      <c r="H130" t="s">
        <v>386</v>
      </c>
      <c r="I130" t="s">
        <v>387</v>
      </c>
      <c r="M130">
        <v>-0.83</v>
      </c>
      <c r="N130">
        <v>2.09</v>
      </c>
      <c r="O130" t="s">
        <v>100</v>
      </c>
      <c r="P130">
        <v>-0.83</v>
      </c>
      <c r="Q130" t="s">
        <v>389</v>
      </c>
      <c r="R130" t="s">
        <v>267</v>
      </c>
      <c r="T130">
        <v>4.3899999999999997</v>
      </c>
      <c r="U130">
        <v>1449.7</v>
      </c>
      <c r="V130" s="29">
        <v>3.8499999999999998E-4</v>
      </c>
      <c r="W130">
        <v>0.82379999999999998</v>
      </c>
      <c r="X130">
        <v>0</v>
      </c>
      <c r="Y130" s="29">
        <v>0</v>
      </c>
      <c r="Z130">
        <v>0</v>
      </c>
    </row>
    <row r="131" spans="1:26" x14ac:dyDescent="0.35">
      <c r="A131" t="s">
        <v>380</v>
      </c>
      <c r="B131" t="s">
        <v>381</v>
      </c>
      <c r="D131" t="s">
        <v>382</v>
      </c>
      <c r="E131" t="s">
        <v>383</v>
      </c>
      <c r="F131" t="s">
        <v>384</v>
      </c>
      <c r="G131" t="s">
        <v>385</v>
      </c>
      <c r="H131" t="s">
        <v>386</v>
      </c>
      <c r="I131" t="s">
        <v>387</v>
      </c>
      <c r="M131">
        <v>-0.81399999999999995</v>
      </c>
      <c r="N131">
        <v>2</v>
      </c>
      <c r="O131" t="s">
        <v>391</v>
      </c>
      <c r="P131">
        <v>-0.81399999999999995</v>
      </c>
      <c r="Q131" t="s">
        <v>389</v>
      </c>
      <c r="R131" t="s">
        <v>267</v>
      </c>
      <c r="T131">
        <v>4.71</v>
      </c>
      <c r="U131">
        <v>1178.45</v>
      </c>
      <c r="V131" s="29">
        <v>2.2900000000000001E-4</v>
      </c>
      <c r="W131">
        <v>0.82220000000000004</v>
      </c>
      <c r="X131">
        <v>0</v>
      </c>
      <c r="Y131" s="29">
        <v>0</v>
      </c>
      <c r="Z131">
        <v>0</v>
      </c>
    </row>
    <row r="132" spans="1:26" x14ac:dyDescent="0.35">
      <c r="A132" t="s">
        <v>380</v>
      </c>
      <c r="B132" t="s">
        <v>381</v>
      </c>
      <c r="D132" t="s">
        <v>382</v>
      </c>
      <c r="E132" t="s">
        <v>383</v>
      </c>
      <c r="F132" t="s">
        <v>384</v>
      </c>
      <c r="G132" t="s">
        <v>385</v>
      </c>
      <c r="H132" t="s">
        <v>386</v>
      </c>
      <c r="I132" t="s">
        <v>387</v>
      </c>
      <c r="M132">
        <v>-0.81399999999999995</v>
      </c>
      <c r="N132">
        <v>2</v>
      </c>
      <c r="O132" t="s">
        <v>391</v>
      </c>
      <c r="P132">
        <v>-0.81399999999999995</v>
      </c>
      <c r="Q132" t="s">
        <v>389</v>
      </c>
      <c r="R132" t="s">
        <v>267</v>
      </c>
      <c r="T132">
        <v>4.58</v>
      </c>
      <c r="U132">
        <v>1295.01</v>
      </c>
      <c r="V132" s="29">
        <v>2.2800000000000001E-4</v>
      </c>
      <c r="W132">
        <v>0.83679999999999999</v>
      </c>
      <c r="X132">
        <v>0</v>
      </c>
      <c r="Y132" s="29">
        <v>0</v>
      </c>
      <c r="Z132">
        <v>0</v>
      </c>
    </row>
    <row r="133" spans="1:26" x14ac:dyDescent="0.35">
      <c r="A133" t="s">
        <v>380</v>
      </c>
      <c r="B133" t="s">
        <v>381</v>
      </c>
      <c r="D133" t="s">
        <v>382</v>
      </c>
      <c r="E133" t="s">
        <v>383</v>
      </c>
      <c r="F133" t="s">
        <v>384</v>
      </c>
      <c r="G133" t="s">
        <v>385</v>
      </c>
      <c r="H133" t="s">
        <v>386</v>
      </c>
      <c r="I133" t="s">
        <v>387</v>
      </c>
      <c r="M133">
        <v>-0.81399999999999995</v>
      </c>
      <c r="N133">
        <v>2</v>
      </c>
      <c r="O133" t="s">
        <v>391</v>
      </c>
      <c r="P133">
        <v>-0.81399999999999995</v>
      </c>
      <c r="Q133" t="s">
        <v>389</v>
      </c>
      <c r="R133" t="s">
        <v>267</v>
      </c>
      <c r="T133">
        <v>4.45</v>
      </c>
      <c r="U133">
        <v>1513.3</v>
      </c>
      <c r="V133" s="29">
        <v>2.5000000000000001E-4</v>
      </c>
      <c r="W133">
        <v>0.8508</v>
      </c>
      <c r="X133">
        <v>0</v>
      </c>
      <c r="Y133" s="29">
        <v>0</v>
      </c>
      <c r="Z133">
        <v>0</v>
      </c>
    </row>
    <row r="134" spans="1:26" x14ac:dyDescent="0.35">
      <c r="A134" t="s">
        <v>380</v>
      </c>
      <c r="B134" t="s">
        <v>381</v>
      </c>
      <c r="D134" t="s">
        <v>382</v>
      </c>
      <c r="E134" t="s">
        <v>383</v>
      </c>
      <c r="F134" t="s">
        <v>384</v>
      </c>
      <c r="G134" t="s">
        <v>385</v>
      </c>
      <c r="H134" t="s">
        <v>386</v>
      </c>
      <c r="I134" t="s">
        <v>387</v>
      </c>
      <c r="M134">
        <v>-0.81399999999999995</v>
      </c>
      <c r="N134">
        <v>2</v>
      </c>
      <c r="O134" t="s">
        <v>391</v>
      </c>
      <c r="P134">
        <v>-0.81399999999999995</v>
      </c>
      <c r="Q134" t="s">
        <v>389</v>
      </c>
      <c r="R134" t="s">
        <v>267</v>
      </c>
      <c r="T134">
        <v>5.6</v>
      </c>
      <c r="U134">
        <v>1636.14</v>
      </c>
      <c r="V134" s="29">
        <v>2.81E-4</v>
      </c>
      <c r="W134">
        <v>0.86170000000000002</v>
      </c>
      <c r="X134">
        <v>0</v>
      </c>
      <c r="Y134" s="29">
        <v>0</v>
      </c>
      <c r="Z134">
        <v>0</v>
      </c>
    </row>
    <row r="136" spans="1:26" x14ac:dyDescent="0.35">
      <c r="A136" t="s">
        <v>392</v>
      </c>
      <c r="B136" t="s">
        <v>267</v>
      </c>
      <c r="D136" t="s">
        <v>393</v>
      </c>
      <c r="E136" t="s">
        <v>394</v>
      </c>
      <c r="F136" t="s">
        <v>395</v>
      </c>
      <c r="G136" t="s">
        <v>396</v>
      </c>
      <c r="H136" t="s">
        <v>397</v>
      </c>
      <c r="I136" t="s">
        <v>398</v>
      </c>
      <c r="M136">
        <v>-0.45</v>
      </c>
      <c r="N136">
        <v>4.59</v>
      </c>
      <c r="O136" t="s">
        <v>399</v>
      </c>
      <c r="P136">
        <v>-0.45</v>
      </c>
      <c r="Q136" t="s">
        <v>400</v>
      </c>
      <c r="R136" t="s">
        <v>267</v>
      </c>
      <c r="T136">
        <v>29.3</v>
      </c>
      <c r="U136">
        <v>25.08</v>
      </c>
      <c r="V136" s="29">
        <v>2.3999999999999998E-3</v>
      </c>
      <c r="W136">
        <v>0.64</v>
      </c>
      <c r="X136">
        <v>566.29999999999995</v>
      </c>
      <c r="Y136" s="29">
        <v>2.7E-4</v>
      </c>
      <c r="Z136">
        <v>0.99</v>
      </c>
    </row>
    <row r="137" spans="1:26" x14ac:dyDescent="0.35">
      <c r="A137" t="s">
        <v>392</v>
      </c>
      <c r="B137" t="s">
        <v>267</v>
      </c>
      <c r="D137" t="s">
        <v>401</v>
      </c>
      <c r="E137" t="s">
        <v>402</v>
      </c>
      <c r="F137" t="s">
        <v>403</v>
      </c>
      <c r="G137" t="s">
        <v>404</v>
      </c>
      <c r="H137" t="s">
        <v>405</v>
      </c>
      <c r="I137" t="s">
        <v>406</v>
      </c>
      <c r="J137" t="s">
        <v>407</v>
      </c>
      <c r="M137">
        <v>-0.44700000000000001</v>
      </c>
      <c r="N137">
        <v>4.3</v>
      </c>
      <c r="O137" t="s">
        <v>408</v>
      </c>
      <c r="P137">
        <v>-0.44700000000000001</v>
      </c>
      <c r="Q137" t="s">
        <v>400</v>
      </c>
      <c r="R137" t="s">
        <v>267</v>
      </c>
      <c r="T137">
        <v>29.02</v>
      </c>
      <c r="U137">
        <v>26.05</v>
      </c>
      <c r="V137" s="29">
        <v>2.3999999999999998E-3</v>
      </c>
      <c r="W137">
        <v>0.68</v>
      </c>
      <c r="X137">
        <v>625.4</v>
      </c>
      <c r="Y137" s="29">
        <v>4.2000000000000002E-4</v>
      </c>
      <c r="Z137">
        <v>0.97</v>
      </c>
    </row>
    <row r="138" spans="1:26" x14ac:dyDescent="0.35">
      <c r="A138" t="s">
        <v>392</v>
      </c>
      <c r="B138" t="s">
        <v>267</v>
      </c>
      <c r="D138" t="s">
        <v>401</v>
      </c>
      <c r="E138" t="s">
        <v>409</v>
      </c>
      <c r="F138" t="s">
        <v>410</v>
      </c>
      <c r="G138" t="s">
        <v>404</v>
      </c>
      <c r="H138" t="s">
        <v>411</v>
      </c>
      <c r="I138" t="s">
        <v>412</v>
      </c>
      <c r="J138" t="s">
        <v>413</v>
      </c>
      <c r="M138">
        <v>-0.44500000000000001</v>
      </c>
      <c r="N138">
        <v>4.25</v>
      </c>
      <c r="O138" t="s">
        <v>414</v>
      </c>
      <c r="P138">
        <v>-0.44500000000000001</v>
      </c>
      <c r="Q138" t="s">
        <v>400</v>
      </c>
      <c r="R138" t="s">
        <v>267</v>
      </c>
      <c r="T138">
        <v>21.55</v>
      </c>
      <c r="U138">
        <v>43.21</v>
      </c>
      <c r="V138" s="29">
        <v>1.5E-3</v>
      </c>
      <c r="W138">
        <v>0.65</v>
      </c>
      <c r="X138">
        <v>647.20000000000005</v>
      </c>
      <c r="Y138" s="29">
        <v>2.9999999999999997E-4</v>
      </c>
      <c r="Z138">
        <v>0.92</v>
      </c>
    </row>
    <row r="139" spans="1:26" x14ac:dyDescent="0.35">
      <c r="A139" t="s">
        <v>392</v>
      </c>
      <c r="B139" t="s">
        <v>267</v>
      </c>
      <c r="D139" t="s">
        <v>415</v>
      </c>
      <c r="E139" t="s">
        <v>416</v>
      </c>
      <c r="F139" t="s">
        <v>410</v>
      </c>
      <c r="G139" t="s">
        <v>417</v>
      </c>
      <c r="H139" t="s">
        <v>405</v>
      </c>
      <c r="I139" t="s">
        <v>418</v>
      </c>
      <c r="J139" t="s">
        <v>419</v>
      </c>
      <c r="M139">
        <v>-0.443</v>
      </c>
      <c r="N139">
        <v>4.2</v>
      </c>
      <c r="O139" t="s">
        <v>420</v>
      </c>
      <c r="P139">
        <v>-0.443</v>
      </c>
      <c r="Q139" t="s">
        <v>400</v>
      </c>
      <c r="R139" t="s">
        <v>267</v>
      </c>
      <c r="T139">
        <v>22.99</v>
      </c>
      <c r="U139">
        <v>60.54</v>
      </c>
      <c r="V139" s="29">
        <v>1.5E-3</v>
      </c>
      <c r="W139">
        <v>0.69</v>
      </c>
      <c r="X139">
        <v>824.2</v>
      </c>
      <c r="Y139" s="29">
        <v>6.4000000000000005E-4</v>
      </c>
      <c r="Z139">
        <v>0.85</v>
      </c>
    </row>
    <row r="140" spans="1:26" x14ac:dyDescent="0.35">
      <c r="A140" t="s">
        <v>392</v>
      </c>
      <c r="B140" t="s">
        <v>267</v>
      </c>
      <c r="D140" t="s">
        <v>421</v>
      </c>
      <c r="E140" t="s">
        <v>422</v>
      </c>
      <c r="F140" t="s">
        <v>403</v>
      </c>
      <c r="G140" t="s">
        <v>417</v>
      </c>
      <c r="H140" t="s">
        <v>423</v>
      </c>
      <c r="I140" t="s">
        <v>424</v>
      </c>
      <c r="J140" t="s">
        <v>425</v>
      </c>
      <c r="M140">
        <v>-0.441</v>
      </c>
      <c r="N140">
        <v>4.1500000000000004</v>
      </c>
      <c r="O140" t="s">
        <v>426</v>
      </c>
      <c r="P140">
        <v>-0.441</v>
      </c>
      <c r="Q140" t="s">
        <v>400</v>
      </c>
      <c r="R140" t="s">
        <v>267</v>
      </c>
      <c r="T140">
        <v>23.8</v>
      </c>
      <c r="U140">
        <v>71.209999999999994</v>
      </c>
      <c r="V140" s="29">
        <v>1.5E-3</v>
      </c>
      <c r="W140">
        <v>0.69</v>
      </c>
      <c r="X140">
        <v>931.9</v>
      </c>
      <c r="Y140" s="29">
        <v>4.4000000000000002E-4</v>
      </c>
      <c r="Z140">
        <v>0.81</v>
      </c>
    </row>
    <row r="142" spans="1:26" x14ac:dyDescent="0.35">
      <c r="A142" t="s">
        <v>427</v>
      </c>
      <c r="B142" t="s">
        <v>428</v>
      </c>
      <c r="D142" t="s">
        <v>429</v>
      </c>
      <c r="E142" t="s">
        <v>430</v>
      </c>
      <c r="F142" t="s">
        <v>431</v>
      </c>
      <c r="G142" t="s">
        <v>432</v>
      </c>
      <c r="H142" t="s">
        <v>433</v>
      </c>
      <c r="I142" t="s">
        <v>434</v>
      </c>
      <c r="M142">
        <v>-1.03</v>
      </c>
      <c r="N142">
        <v>1</v>
      </c>
      <c r="O142" t="s">
        <v>85</v>
      </c>
      <c r="P142">
        <v>-1.03</v>
      </c>
      <c r="Q142" t="s">
        <v>24</v>
      </c>
      <c r="R142" s="27">
        <v>3.5000000000000003E-2</v>
      </c>
      <c r="T142">
        <v>6.68</v>
      </c>
      <c r="U142">
        <v>22690</v>
      </c>
      <c r="V142" s="29">
        <v>6.4999999999999996E-6</v>
      </c>
      <c r="W142">
        <v>0.92</v>
      </c>
      <c r="X142">
        <v>94320</v>
      </c>
      <c r="Y142" s="29">
        <v>8.5699999999999996E-5</v>
      </c>
      <c r="Z142">
        <v>0.91</v>
      </c>
    </row>
    <row r="143" spans="1:26" x14ac:dyDescent="0.35">
      <c r="A143" t="s">
        <v>427</v>
      </c>
      <c r="B143" t="s">
        <v>435</v>
      </c>
      <c r="D143" t="s">
        <v>429</v>
      </c>
      <c r="E143" t="s">
        <v>430</v>
      </c>
      <c r="F143" t="s">
        <v>431</v>
      </c>
      <c r="G143" t="s">
        <v>432</v>
      </c>
      <c r="H143" t="s">
        <v>433</v>
      </c>
      <c r="I143" t="s">
        <v>434</v>
      </c>
      <c r="M143">
        <v>-0.91500000000000004</v>
      </c>
      <c r="N143">
        <v>1</v>
      </c>
      <c r="O143" t="s">
        <v>85</v>
      </c>
      <c r="P143">
        <v>-0.91500000000000004</v>
      </c>
      <c r="Q143" t="s">
        <v>24</v>
      </c>
      <c r="R143" s="27">
        <v>3.5000000000000003E-2</v>
      </c>
      <c r="T143">
        <v>1.27</v>
      </c>
      <c r="U143">
        <v>5830</v>
      </c>
      <c r="V143" s="29">
        <v>1.45E-5</v>
      </c>
      <c r="W143">
        <v>0.94</v>
      </c>
      <c r="X143">
        <v>22440</v>
      </c>
      <c r="Y143" s="29">
        <v>3.2430000000000002E-4</v>
      </c>
      <c r="Z143">
        <v>1</v>
      </c>
    </row>
    <row r="145" spans="1:26" x14ac:dyDescent="0.35">
      <c r="A145" t="s">
        <v>436</v>
      </c>
      <c r="B145" t="s">
        <v>437</v>
      </c>
      <c r="D145" t="s">
        <v>438</v>
      </c>
      <c r="E145" t="s">
        <v>324</v>
      </c>
      <c r="F145" t="s">
        <v>439</v>
      </c>
      <c r="M145">
        <v>-1.4043000000000001</v>
      </c>
      <c r="N145">
        <v>151.6</v>
      </c>
      <c r="O145" t="s">
        <v>317</v>
      </c>
      <c r="P145">
        <v>-1.4043000000000001</v>
      </c>
      <c r="Q145" t="s">
        <v>24</v>
      </c>
      <c r="R145" s="27">
        <v>3.5000000000000003E-2</v>
      </c>
      <c r="T145">
        <v>5.0309999999999997</v>
      </c>
      <c r="U145">
        <v>780</v>
      </c>
      <c r="V145" s="29">
        <v>2.3357999999999999E-5</v>
      </c>
      <c r="W145">
        <v>0.89137</v>
      </c>
      <c r="X145">
        <v>319.89999999999998</v>
      </c>
      <c r="Y145" s="29">
        <v>4.1771999999999998E-3</v>
      </c>
      <c r="Z145">
        <v>0.91747999999999996</v>
      </c>
    </row>
    <row r="146" spans="1:26" x14ac:dyDescent="0.35">
      <c r="A146" t="s">
        <v>436</v>
      </c>
      <c r="B146" t="s">
        <v>440</v>
      </c>
      <c r="D146" t="s">
        <v>438</v>
      </c>
      <c r="E146" t="s">
        <v>324</v>
      </c>
      <c r="F146" t="s">
        <v>439</v>
      </c>
      <c r="M146">
        <v>-1.4128000000000001</v>
      </c>
      <c r="N146">
        <v>1.5</v>
      </c>
      <c r="O146" t="s">
        <v>317</v>
      </c>
      <c r="P146">
        <v>-1.4128000000000001</v>
      </c>
      <c r="Q146" t="s">
        <v>24</v>
      </c>
      <c r="R146" s="27">
        <v>3.5000000000000003E-2</v>
      </c>
      <c r="T146">
        <v>4.9400000000000004</v>
      </c>
      <c r="U146">
        <v>829</v>
      </c>
      <c r="V146" s="29">
        <v>1.1110999999999999E-5</v>
      </c>
      <c r="W146">
        <v>0.94404999999999994</v>
      </c>
      <c r="X146">
        <v>493.9</v>
      </c>
      <c r="Y146" s="29">
        <v>2.4456E-4</v>
      </c>
      <c r="Z146">
        <v>0.75033000000000005</v>
      </c>
    </row>
    <row r="148" spans="1:26" x14ac:dyDescent="0.35">
      <c r="A148" t="s">
        <v>441</v>
      </c>
      <c r="B148" t="s">
        <v>88</v>
      </c>
      <c r="D148" t="s">
        <v>442</v>
      </c>
      <c r="E148" t="s">
        <v>443</v>
      </c>
      <c r="F148" t="s">
        <v>444</v>
      </c>
      <c r="G148" t="s">
        <v>445</v>
      </c>
      <c r="M148">
        <v>-1.5509999999999999</v>
      </c>
      <c r="N148">
        <v>22</v>
      </c>
      <c r="O148" t="s">
        <v>115</v>
      </c>
      <c r="P148">
        <v>-1.5509999999999999</v>
      </c>
      <c r="Q148" t="s">
        <v>24</v>
      </c>
      <c r="R148" s="27">
        <v>3.5000000000000003E-2</v>
      </c>
      <c r="T148">
        <v>8.3800000000000008</v>
      </c>
      <c r="U148">
        <v>74.37</v>
      </c>
      <c r="V148" s="29">
        <v>2.1656E-4</v>
      </c>
      <c r="W148">
        <v>0.85</v>
      </c>
      <c r="X148">
        <v>0</v>
      </c>
      <c r="Y148" s="29">
        <v>0</v>
      </c>
      <c r="Z148">
        <v>0</v>
      </c>
    </row>
    <row r="149" spans="1:26" x14ac:dyDescent="0.35">
      <c r="A149" t="s">
        <v>446</v>
      </c>
      <c r="B149" t="s">
        <v>88</v>
      </c>
      <c r="D149" t="s">
        <v>447</v>
      </c>
      <c r="E149" t="s">
        <v>448</v>
      </c>
      <c r="F149" t="s">
        <v>449</v>
      </c>
      <c r="G149" t="s">
        <v>450</v>
      </c>
      <c r="H149" t="s">
        <v>451</v>
      </c>
      <c r="M149">
        <v>-1.5129999999999999</v>
      </c>
      <c r="N149">
        <v>23</v>
      </c>
      <c r="O149" t="s">
        <v>115</v>
      </c>
      <c r="P149">
        <v>-1.5129999999999999</v>
      </c>
      <c r="Q149" t="s">
        <v>24</v>
      </c>
      <c r="R149" s="27">
        <v>3.5000000000000003E-2</v>
      </c>
      <c r="T149">
        <v>9</v>
      </c>
      <c r="U149">
        <v>85.64</v>
      </c>
      <c r="V149" s="29">
        <v>1.6609E-4</v>
      </c>
      <c r="W149">
        <v>0.88</v>
      </c>
      <c r="X149">
        <v>0</v>
      </c>
      <c r="Y149" s="29">
        <v>0</v>
      </c>
      <c r="Z149">
        <v>0</v>
      </c>
    </row>
    <row r="150" spans="1:26" x14ac:dyDescent="0.35">
      <c r="A150" t="s">
        <v>452</v>
      </c>
      <c r="B150" t="s">
        <v>88</v>
      </c>
      <c r="D150" t="s">
        <v>453</v>
      </c>
      <c r="E150" t="s">
        <v>454</v>
      </c>
      <c r="F150" t="s">
        <v>179</v>
      </c>
      <c r="G150" t="s">
        <v>455</v>
      </c>
      <c r="H150" t="s">
        <v>456</v>
      </c>
      <c r="M150">
        <v>-1.518</v>
      </c>
      <c r="N150">
        <v>23</v>
      </c>
      <c r="O150" t="s">
        <v>115</v>
      </c>
      <c r="P150">
        <v>-1.518</v>
      </c>
      <c r="Q150" t="s">
        <v>24</v>
      </c>
      <c r="R150" s="27">
        <v>3.5000000000000003E-2</v>
      </c>
      <c r="T150">
        <v>10.050000000000001</v>
      </c>
      <c r="U150">
        <v>124.74</v>
      </c>
      <c r="V150" s="29">
        <v>1.4959000000000001E-4</v>
      </c>
      <c r="W150">
        <v>0.89</v>
      </c>
      <c r="X150">
        <v>0</v>
      </c>
      <c r="Y150" s="29">
        <v>0</v>
      </c>
      <c r="Z150">
        <v>0</v>
      </c>
    </row>
    <row r="151" spans="1:26" x14ac:dyDescent="0.35">
      <c r="A151" t="s">
        <v>457</v>
      </c>
      <c r="B151" t="s">
        <v>88</v>
      </c>
      <c r="D151" t="s">
        <v>458</v>
      </c>
      <c r="E151" t="s">
        <v>448</v>
      </c>
      <c r="F151" t="s">
        <v>326</v>
      </c>
      <c r="G151" t="s">
        <v>459</v>
      </c>
      <c r="H151" t="s">
        <v>460</v>
      </c>
      <c r="M151">
        <v>-1.4950000000000001</v>
      </c>
      <c r="N151">
        <v>26</v>
      </c>
      <c r="O151" t="s">
        <v>115</v>
      </c>
      <c r="P151">
        <v>-1.4950000000000001</v>
      </c>
      <c r="Q151" t="s">
        <v>24</v>
      </c>
      <c r="R151" s="27">
        <v>3.5000000000000003E-2</v>
      </c>
      <c r="T151">
        <v>9.91</v>
      </c>
      <c r="U151">
        <v>180.94</v>
      </c>
      <c r="V151" s="29">
        <v>1.3369E-4</v>
      </c>
      <c r="W151">
        <v>0.89</v>
      </c>
      <c r="X151">
        <v>0</v>
      </c>
      <c r="Y151" s="29">
        <v>0</v>
      </c>
      <c r="Z151">
        <v>0</v>
      </c>
    </row>
    <row r="153" spans="1:26" x14ac:dyDescent="0.35">
      <c r="A153" t="s">
        <v>461</v>
      </c>
      <c r="B153" t="s">
        <v>56</v>
      </c>
      <c r="D153" t="s">
        <v>462</v>
      </c>
      <c r="E153" t="s">
        <v>463</v>
      </c>
      <c r="F153" t="s">
        <v>464</v>
      </c>
      <c r="G153" t="s">
        <v>465</v>
      </c>
      <c r="H153" t="s">
        <v>466</v>
      </c>
      <c r="I153" t="s">
        <v>467</v>
      </c>
      <c r="J153" t="s">
        <v>468</v>
      </c>
      <c r="K153" t="s">
        <v>469</v>
      </c>
      <c r="M153">
        <v>-0.28677000000000002</v>
      </c>
      <c r="N153">
        <v>38.909999999999997</v>
      </c>
      <c r="O153" t="s">
        <v>470</v>
      </c>
      <c r="P153">
        <v>-0.28677000000000002</v>
      </c>
      <c r="Q153" t="s">
        <v>24</v>
      </c>
      <c r="R153" s="27">
        <v>3.5000000000000003E-2</v>
      </c>
      <c r="T153">
        <v>18.61</v>
      </c>
      <c r="U153">
        <v>14620</v>
      </c>
      <c r="V153" s="29">
        <v>7.5329999999999997E-6</v>
      </c>
      <c r="W153">
        <v>0.92510000000000003</v>
      </c>
      <c r="X153">
        <v>734000</v>
      </c>
      <c r="Y153" s="29">
        <v>3.8689999999999997E-6</v>
      </c>
      <c r="Z153">
        <v>0.76519999999999999</v>
      </c>
    </row>
    <row r="154" spans="1:26" x14ac:dyDescent="0.35">
      <c r="A154" t="s">
        <v>461</v>
      </c>
      <c r="B154" t="s">
        <v>56</v>
      </c>
      <c r="D154" t="s">
        <v>462</v>
      </c>
      <c r="E154" t="s">
        <v>463</v>
      </c>
      <c r="F154" t="s">
        <v>464</v>
      </c>
      <c r="G154" t="s">
        <v>465</v>
      </c>
      <c r="H154" t="s">
        <v>466</v>
      </c>
      <c r="I154" t="s">
        <v>467</v>
      </c>
      <c r="J154" t="s">
        <v>468</v>
      </c>
      <c r="K154" t="s">
        <v>469</v>
      </c>
      <c r="M154">
        <v>-0.25916600000000001</v>
      </c>
      <c r="N154">
        <v>10</v>
      </c>
      <c r="O154" t="s">
        <v>471</v>
      </c>
      <c r="P154">
        <v>-0.25916600000000001</v>
      </c>
      <c r="Q154" t="s">
        <v>24</v>
      </c>
      <c r="R154" s="27">
        <v>3.5000000000000003E-2</v>
      </c>
      <c r="T154">
        <v>18.46</v>
      </c>
      <c r="U154">
        <v>23170</v>
      </c>
      <c r="V154" s="29">
        <v>6.9979999999999997E-6</v>
      </c>
      <c r="W154">
        <v>0.93430000000000002</v>
      </c>
      <c r="X154">
        <v>838900</v>
      </c>
      <c r="Y154" s="29">
        <v>4.1579999999999998E-6</v>
      </c>
      <c r="Z154">
        <v>0.69820000000000004</v>
      </c>
    </row>
    <row r="155" spans="1:26" x14ac:dyDescent="0.35">
      <c r="A155" t="s">
        <v>461</v>
      </c>
      <c r="B155" t="s">
        <v>56</v>
      </c>
      <c r="D155" t="s">
        <v>462</v>
      </c>
      <c r="E155" t="s">
        <v>463</v>
      </c>
      <c r="F155" t="s">
        <v>464</v>
      </c>
      <c r="G155" t="s">
        <v>465</v>
      </c>
      <c r="H155" t="s">
        <v>466</v>
      </c>
      <c r="I155" t="s">
        <v>467</v>
      </c>
      <c r="J155" t="s">
        <v>468</v>
      </c>
      <c r="K155" t="s">
        <v>469</v>
      </c>
      <c r="M155">
        <v>-0.252419</v>
      </c>
      <c r="N155">
        <v>7.44</v>
      </c>
      <c r="O155" t="s">
        <v>472</v>
      </c>
      <c r="P155">
        <v>-0.252419</v>
      </c>
      <c r="Q155" t="s">
        <v>24</v>
      </c>
      <c r="R155" s="27">
        <v>3.5000000000000003E-2</v>
      </c>
      <c r="T155">
        <v>18.61</v>
      </c>
      <c r="U155">
        <v>50680</v>
      </c>
      <c r="V155" s="29">
        <v>6.1009999999999997E-6</v>
      </c>
      <c r="W155">
        <v>0.93940000000000001</v>
      </c>
      <c r="X155">
        <v>1120000</v>
      </c>
      <c r="Y155" s="29">
        <v>3.2320000000000001E-6</v>
      </c>
      <c r="Z155">
        <v>0.66390000000000005</v>
      </c>
    </row>
    <row r="157" spans="1:26" x14ac:dyDescent="0.35">
      <c r="A157" t="s">
        <v>473</v>
      </c>
      <c r="B157" t="s">
        <v>267</v>
      </c>
      <c r="D157" t="s">
        <v>474</v>
      </c>
      <c r="E157" t="s">
        <v>475</v>
      </c>
      <c r="F157" t="s">
        <v>128</v>
      </c>
      <c r="G157" t="s">
        <v>476</v>
      </c>
      <c r="H157" t="s">
        <v>477</v>
      </c>
      <c r="I157" t="s">
        <v>478</v>
      </c>
      <c r="J157" t="s">
        <v>479</v>
      </c>
      <c r="K157" t="s">
        <v>480</v>
      </c>
      <c r="L157" t="s">
        <v>481</v>
      </c>
      <c r="M157">
        <v>-0.311</v>
      </c>
      <c r="N157">
        <v>23.5</v>
      </c>
      <c r="O157" s="30" t="s">
        <v>189</v>
      </c>
      <c r="P157">
        <v>-0.311</v>
      </c>
      <c r="Q157" t="s">
        <v>24</v>
      </c>
      <c r="R157" s="27">
        <v>3.5000000000000003E-2</v>
      </c>
      <c r="T157">
        <v>2.88</v>
      </c>
      <c r="U157">
        <v>5360</v>
      </c>
      <c r="V157" s="29">
        <v>2.8699999999999998E-4</v>
      </c>
      <c r="W157">
        <v>0.89</v>
      </c>
      <c r="X157">
        <v>36500</v>
      </c>
      <c r="Y157" s="29">
        <v>5.4600000000000004E-4</v>
      </c>
      <c r="Z157">
        <v>0.78</v>
      </c>
    </row>
    <row r="158" spans="1:26" x14ac:dyDescent="0.35">
      <c r="A158" t="s">
        <v>473</v>
      </c>
      <c r="B158" t="s">
        <v>482</v>
      </c>
      <c r="D158" t="s">
        <v>474</v>
      </c>
      <c r="E158" t="s">
        <v>475</v>
      </c>
      <c r="F158" t="s">
        <v>128</v>
      </c>
      <c r="G158" t="s">
        <v>476</v>
      </c>
      <c r="H158" t="s">
        <v>477</v>
      </c>
      <c r="I158" t="s">
        <v>478</v>
      </c>
      <c r="J158" t="s">
        <v>479</v>
      </c>
      <c r="K158" t="s">
        <v>480</v>
      </c>
      <c r="L158" t="s">
        <v>481</v>
      </c>
      <c r="M158">
        <v>-0.24</v>
      </c>
      <c r="N158">
        <v>23.5</v>
      </c>
      <c r="O158" s="30" t="s">
        <v>189</v>
      </c>
      <c r="P158">
        <v>-0.24</v>
      </c>
      <c r="Q158" t="s">
        <v>24</v>
      </c>
      <c r="R158" s="27">
        <v>3.5000000000000003E-2</v>
      </c>
      <c r="T158">
        <v>4.26</v>
      </c>
      <c r="U158">
        <v>21000</v>
      </c>
      <c r="V158" s="29">
        <v>9.2E-5</v>
      </c>
      <c r="W158">
        <v>0.89</v>
      </c>
      <c r="X158">
        <v>63800</v>
      </c>
      <c r="Y158" s="29">
        <v>1.44E-4</v>
      </c>
      <c r="Z158">
        <v>0.94</v>
      </c>
    </row>
    <row r="160" spans="1:26" x14ac:dyDescent="0.35">
      <c r="A160" t="s">
        <v>483</v>
      </c>
      <c r="B160" t="s">
        <v>134</v>
      </c>
      <c r="D160" t="s">
        <v>484</v>
      </c>
      <c r="E160" t="s">
        <v>485</v>
      </c>
      <c r="F160" t="s">
        <v>486</v>
      </c>
      <c r="G160" t="s">
        <v>487</v>
      </c>
      <c r="H160" t="s">
        <v>488</v>
      </c>
      <c r="I160" t="s">
        <v>489</v>
      </c>
      <c r="M160">
        <v>-0.2</v>
      </c>
      <c r="N160">
        <v>25</v>
      </c>
      <c r="O160" s="30" t="s">
        <v>156</v>
      </c>
      <c r="P160">
        <v>-0.2</v>
      </c>
      <c r="Q160" t="s">
        <v>24</v>
      </c>
      <c r="R160" s="27">
        <v>3.5000000000000003E-2</v>
      </c>
      <c r="T160">
        <v>4.4800000000000004</v>
      </c>
      <c r="U160">
        <v>3550000</v>
      </c>
      <c r="V160" s="29">
        <v>2.9E-5</v>
      </c>
      <c r="W160">
        <v>0.92</v>
      </c>
      <c r="X160">
        <v>0</v>
      </c>
      <c r="Y160" s="29">
        <v>0</v>
      </c>
      <c r="Z160">
        <v>0</v>
      </c>
    </row>
    <row r="161" spans="1:26" x14ac:dyDescent="0.35">
      <c r="A161" t="s">
        <v>483</v>
      </c>
      <c r="B161" t="s">
        <v>490</v>
      </c>
      <c r="D161" t="s">
        <v>491</v>
      </c>
      <c r="E161" t="s">
        <v>492</v>
      </c>
      <c r="F161" t="s">
        <v>493</v>
      </c>
      <c r="G161" t="s">
        <v>487</v>
      </c>
      <c r="H161" t="s">
        <v>494</v>
      </c>
      <c r="I161" t="s">
        <v>495</v>
      </c>
      <c r="M161">
        <v>-0.2</v>
      </c>
      <c r="N161">
        <v>16</v>
      </c>
      <c r="O161" s="30" t="s">
        <v>156</v>
      </c>
      <c r="P161">
        <v>-0.2</v>
      </c>
      <c r="Q161" t="s">
        <v>24</v>
      </c>
      <c r="R161" s="27">
        <v>3.5000000000000003E-2</v>
      </c>
      <c r="T161">
        <v>4.92</v>
      </c>
      <c r="U161">
        <v>6950000</v>
      </c>
      <c r="V161" s="29">
        <v>2.5000000000000001E-5</v>
      </c>
      <c r="W161">
        <v>0.92</v>
      </c>
      <c r="X161">
        <v>0</v>
      </c>
      <c r="Y161" s="29">
        <v>0</v>
      </c>
      <c r="Z161">
        <v>0</v>
      </c>
    </row>
    <row r="162" spans="1:26" x14ac:dyDescent="0.35">
      <c r="A162" t="s">
        <v>483</v>
      </c>
      <c r="B162" t="s">
        <v>496</v>
      </c>
      <c r="D162" t="s">
        <v>127</v>
      </c>
      <c r="E162" t="s">
        <v>497</v>
      </c>
      <c r="F162" t="s">
        <v>498</v>
      </c>
      <c r="G162" t="s">
        <v>499</v>
      </c>
      <c r="H162" t="s">
        <v>500</v>
      </c>
      <c r="I162" t="s">
        <v>501</v>
      </c>
      <c r="M162">
        <v>-0.2</v>
      </c>
      <c r="N162">
        <v>15</v>
      </c>
      <c r="O162" s="30" t="s">
        <v>156</v>
      </c>
      <c r="P162">
        <v>-0.2</v>
      </c>
      <c r="Q162" t="s">
        <v>24</v>
      </c>
      <c r="R162" s="27">
        <v>3.5000000000000003E-2</v>
      </c>
      <c r="T162">
        <v>4.58</v>
      </c>
      <c r="U162">
        <v>7360000</v>
      </c>
      <c r="V162" s="29">
        <v>2.5000000000000001E-5</v>
      </c>
      <c r="W162">
        <v>0.92</v>
      </c>
      <c r="X162">
        <v>0</v>
      </c>
      <c r="Y162" s="29">
        <v>0</v>
      </c>
      <c r="Z162">
        <v>0</v>
      </c>
    </row>
    <row r="164" spans="1:26" x14ac:dyDescent="0.35">
      <c r="A164" t="s">
        <v>148</v>
      </c>
      <c r="B164" t="s">
        <v>502</v>
      </c>
      <c r="D164" t="s">
        <v>503</v>
      </c>
      <c r="E164" t="s">
        <v>504</v>
      </c>
      <c r="F164" t="s">
        <v>505</v>
      </c>
      <c r="G164" t="s">
        <v>506</v>
      </c>
      <c r="H164" t="s">
        <v>507</v>
      </c>
      <c r="I164" t="s">
        <v>508</v>
      </c>
      <c r="M164">
        <v>-0.251</v>
      </c>
      <c r="N164">
        <v>26.9</v>
      </c>
      <c r="O164" s="30" t="s">
        <v>156</v>
      </c>
      <c r="P164">
        <v>-0.251</v>
      </c>
      <c r="Q164" t="s">
        <v>509</v>
      </c>
      <c r="T164">
        <v>4.6619999999999999</v>
      </c>
      <c r="U164">
        <v>42.68</v>
      </c>
      <c r="V164" s="29">
        <v>4.6860000000000002E-5</v>
      </c>
      <c r="W164">
        <v>0.93940000000000001</v>
      </c>
      <c r="X164">
        <v>144600</v>
      </c>
      <c r="Y164" s="29">
        <v>3.4530000000000003E-5</v>
      </c>
      <c r="Z164">
        <v>0.82869999999999999</v>
      </c>
    </row>
    <row r="165" spans="1:26" x14ac:dyDescent="0.35">
      <c r="A165" t="s">
        <v>148</v>
      </c>
      <c r="B165" t="s">
        <v>510</v>
      </c>
      <c r="D165" t="s">
        <v>503</v>
      </c>
      <c r="E165" t="s">
        <v>504</v>
      </c>
      <c r="F165" t="s">
        <v>505</v>
      </c>
      <c r="G165" t="s">
        <v>506</v>
      </c>
      <c r="H165" t="s">
        <v>507</v>
      </c>
      <c r="I165" t="s">
        <v>508</v>
      </c>
      <c r="M165">
        <v>-0.25700000000000001</v>
      </c>
      <c r="N165">
        <v>23.95</v>
      </c>
      <c r="O165" s="30" t="s">
        <v>156</v>
      </c>
      <c r="P165">
        <v>-0.25700000000000001</v>
      </c>
      <c r="Q165" t="s">
        <v>509</v>
      </c>
      <c r="T165">
        <v>4.2130000000000001</v>
      </c>
      <c r="U165">
        <v>25.47</v>
      </c>
      <c r="V165" s="29">
        <v>4.1709999999999999E-5</v>
      </c>
      <c r="W165">
        <v>0.94440000000000002</v>
      </c>
      <c r="X165">
        <v>163700</v>
      </c>
      <c r="Y165" s="29">
        <v>3.2509999999999999E-5</v>
      </c>
      <c r="Z165">
        <v>0.80710000000000004</v>
      </c>
    </row>
    <row r="166" spans="1:26" x14ac:dyDescent="0.35">
      <c r="A166" t="s">
        <v>148</v>
      </c>
      <c r="B166" t="s">
        <v>511</v>
      </c>
      <c r="D166" t="s">
        <v>503</v>
      </c>
      <c r="E166" t="s">
        <v>504</v>
      </c>
      <c r="F166" t="s">
        <v>505</v>
      </c>
      <c r="G166" t="s">
        <v>506</v>
      </c>
      <c r="H166" t="s">
        <v>507</v>
      </c>
      <c r="I166" t="s">
        <v>508</v>
      </c>
      <c r="M166">
        <v>-0.251</v>
      </c>
      <c r="N166">
        <v>21</v>
      </c>
      <c r="O166" s="30" t="s">
        <v>156</v>
      </c>
      <c r="P166">
        <v>-0.251</v>
      </c>
      <c r="Q166" t="s">
        <v>509</v>
      </c>
      <c r="T166">
        <v>8.3109999999999999</v>
      </c>
      <c r="U166">
        <v>25.27</v>
      </c>
      <c r="V166" s="29">
        <v>3.1680000000000002E-5</v>
      </c>
      <c r="W166">
        <v>0.95420000000000005</v>
      </c>
      <c r="X166">
        <v>176600</v>
      </c>
      <c r="Y166" s="29">
        <v>5.3199999999999999E-5</v>
      </c>
      <c r="Z166">
        <v>0.8145</v>
      </c>
    </row>
    <row r="167" spans="1:26" x14ac:dyDescent="0.35">
      <c r="A167" t="s">
        <v>148</v>
      </c>
      <c r="B167" t="s">
        <v>512</v>
      </c>
      <c r="D167" t="s">
        <v>503</v>
      </c>
      <c r="E167" t="s">
        <v>504</v>
      </c>
      <c r="F167" t="s">
        <v>505</v>
      </c>
      <c r="G167" t="s">
        <v>506</v>
      </c>
      <c r="H167" t="s">
        <v>507</v>
      </c>
      <c r="I167" t="s">
        <v>508</v>
      </c>
      <c r="M167">
        <v>-0.254</v>
      </c>
      <c r="N167">
        <v>18.05</v>
      </c>
      <c r="O167" s="30" t="s">
        <v>156</v>
      </c>
      <c r="P167">
        <v>-0.254</v>
      </c>
      <c r="Q167" t="s">
        <v>509</v>
      </c>
      <c r="T167">
        <v>4.226</v>
      </c>
      <c r="U167">
        <v>45.5</v>
      </c>
      <c r="V167" s="29">
        <v>4.833E-5</v>
      </c>
      <c r="W167">
        <v>0.9304</v>
      </c>
      <c r="X167">
        <v>191700</v>
      </c>
      <c r="Y167" s="29">
        <v>4.7679999999999998E-5</v>
      </c>
      <c r="Z167">
        <v>0.90090000000000003</v>
      </c>
    </row>
    <row r="168" spans="1:26" x14ac:dyDescent="0.35">
      <c r="A168" t="s">
        <v>148</v>
      </c>
      <c r="B168" t="s">
        <v>513</v>
      </c>
      <c r="D168" t="s">
        <v>503</v>
      </c>
      <c r="E168" t="s">
        <v>504</v>
      </c>
      <c r="F168" t="s">
        <v>505</v>
      </c>
      <c r="G168" t="s">
        <v>506</v>
      </c>
      <c r="H168" t="s">
        <v>507</v>
      </c>
      <c r="I168" t="s">
        <v>508</v>
      </c>
      <c r="M168">
        <v>-0.255</v>
      </c>
      <c r="N168">
        <v>15.1</v>
      </c>
      <c r="O168" s="30" t="s">
        <v>156</v>
      </c>
      <c r="P168">
        <v>-0.255</v>
      </c>
      <c r="Q168" t="s">
        <v>509</v>
      </c>
      <c r="T168">
        <v>4.58</v>
      </c>
      <c r="U168">
        <v>52.2</v>
      </c>
      <c r="V168" s="29">
        <v>7.5560000000000002E-5</v>
      </c>
      <c r="W168">
        <v>0.92920000000000003</v>
      </c>
      <c r="X168">
        <v>171400</v>
      </c>
      <c r="Y168" s="29">
        <v>2.4179999999999999E-5</v>
      </c>
      <c r="Z168">
        <v>0.80789999999999995</v>
      </c>
    </row>
    <row r="170" spans="1:26" x14ac:dyDescent="0.35">
      <c r="A170" t="s">
        <v>148</v>
      </c>
      <c r="B170" t="s">
        <v>514</v>
      </c>
      <c r="D170" t="s">
        <v>515</v>
      </c>
      <c r="E170" t="s">
        <v>516</v>
      </c>
      <c r="F170" t="s">
        <v>517</v>
      </c>
      <c r="G170" t="s">
        <v>518</v>
      </c>
      <c r="H170" t="s">
        <v>519</v>
      </c>
      <c r="I170" t="s">
        <v>520</v>
      </c>
      <c r="M170">
        <v>-0.16</v>
      </c>
      <c r="N170">
        <v>42</v>
      </c>
      <c r="O170" t="s">
        <v>521</v>
      </c>
      <c r="P170">
        <v>-0.16</v>
      </c>
      <c r="Q170" t="s">
        <v>522</v>
      </c>
      <c r="R170" s="27">
        <v>3.5000000000000003E-2</v>
      </c>
      <c r="T170">
        <v>6.18</v>
      </c>
      <c r="U170">
        <v>12.49</v>
      </c>
      <c r="V170" s="29">
        <v>3.4249999999999999E-5</v>
      </c>
      <c r="W170">
        <v>0.9</v>
      </c>
      <c r="X170">
        <v>173000</v>
      </c>
      <c r="Y170" s="29">
        <v>1.6200000000000001E-5</v>
      </c>
      <c r="Z170">
        <v>0.89</v>
      </c>
    </row>
    <row r="171" spans="1:26" x14ac:dyDescent="0.35">
      <c r="A171" t="s">
        <v>148</v>
      </c>
      <c r="B171" t="s">
        <v>523</v>
      </c>
      <c r="D171" t="s">
        <v>524</v>
      </c>
      <c r="E171" t="s">
        <v>525</v>
      </c>
      <c r="F171" t="s">
        <v>526</v>
      </c>
      <c r="G171" t="s">
        <v>527</v>
      </c>
      <c r="H171" t="s">
        <v>35</v>
      </c>
      <c r="I171" t="s">
        <v>528</v>
      </c>
      <c r="J171" t="s">
        <v>529</v>
      </c>
      <c r="M171">
        <v>-0.16500000000000001</v>
      </c>
      <c r="N171">
        <v>42</v>
      </c>
      <c r="O171" t="s">
        <v>521</v>
      </c>
      <c r="P171">
        <v>-0.16500000000000001</v>
      </c>
      <c r="Q171" t="s">
        <v>522</v>
      </c>
      <c r="R171" s="27">
        <v>3.5000000000000003E-2</v>
      </c>
      <c r="T171">
        <v>7.28</v>
      </c>
      <c r="U171">
        <v>18.64</v>
      </c>
      <c r="V171" s="29">
        <v>3.6550000000000001E-5</v>
      </c>
      <c r="W171">
        <v>0.9</v>
      </c>
      <c r="X171">
        <v>174000</v>
      </c>
      <c r="Y171" s="29">
        <v>1.588E-5</v>
      </c>
      <c r="Z171">
        <v>0.88</v>
      </c>
    </row>
    <row r="172" spans="1:26" x14ac:dyDescent="0.35">
      <c r="A172" t="s">
        <v>148</v>
      </c>
      <c r="B172" t="s">
        <v>530</v>
      </c>
      <c r="D172" t="s">
        <v>531</v>
      </c>
      <c r="E172" t="s">
        <v>532</v>
      </c>
      <c r="F172" t="s">
        <v>533</v>
      </c>
      <c r="G172" t="s">
        <v>534</v>
      </c>
      <c r="H172" t="s">
        <v>535</v>
      </c>
      <c r="I172" t="s">
        <v>536</v>
      </c>
      <c r="J172" t="s">
        <v>537</v>
      </c>
      <c r="M172">
        <v>-0.18</v>
      </c>
      <c r="N172">
        <v>36</v>
      </c>
      <c r="O172" t="s">
        <v>538</v>
      </c>
      <c r="P172">
        <v>-0.18</v>
      </c>
      <c r="Q172" t="s">
        <v>522</v>
      </c>
      <c r="R172" s="27">
        <v>3.5000000000000003E-2</v>
      </c>
      <c r="T172">
        <v>6.82</v>
      </c>
      <c r="U172">
        <v>13.12</v>
      </c>
      <c r="V172" s="29">
        <v>3.2530000000000002E-5</v>
      </c>
      <c r="W172">
        <v>0.9</v>
      </c>
      <c r="X172">
        <v>162000</v>
      </c>
      <c r="Y172" s="29">
        <v>1.5829999999999999E-5</v>
      </c>
      <c r="Z172">
        <v>0.89</v>
      </c>
    </row>
    <row r="174" spans="1:26" x14ac:dyDescent="0.35">
      <c r="A174" t="s">
        <v>139</v>
      </c>
      <c r="B174" t="s">
        <v>539</v>
      </c>
      <c r="D174" t="s">
        <v>135</v>
      </c>
      <c r="E174" t="s">
        <v>136</v>
      </c>
      <c r="F174" t="s">
        <v>138</v>
      </c>
      <c r="G174" t="s">
        <v>137</v>
      </c>
      <c r="M174">
        <v>-1.27</v>
      </c>
      <c r="N174">
        <v>7</v>
      </c>
      <c r="O174" t="s">
        <v>109</v>
      </c>
      <c r="P174">
        <v>-1.27</v>
      </c>
      <c r="Q174" t="s">
        <v>540</v>
      </c>
      <c r="T174">
        <v>10.56</v>
      </c>
      <c r="U174">
        <v>792.8</v>
      </c>
      <c r="V174" s="29">
        <v>1.255E-5</v>
      </c>
      <c r="W174">
        <v>0.90100000000000002</v>
      </c>
      <c r="X174">
        <v>377.5</v>
      </c>
      <c r="Y174" s="29">
        <v>2.0349999999999999E-3</v>
      </c>
      <c r="Z174">
        <v>0.96399999999999997</v>
      </c>
    </row>
    <row r="175" spans="1:26" x14ac:dyDescent="0.35">
      <c r="A175" t="s">
        <v>133</v>
      </c>
      <c r="B175" t="s">
        <v>541</v>
      </c>
      <c r="D175" t="s">
        <v>140</v>
      </c>
      <c r="E175" t="s">
        <v>141</v>
      </c>
      <c r="F175" t="s">
        <v>144</v>
      </c>
      <c r="G175" t="s">
        <v>142</v>
      </c>
      <c r="H175" t="s">
        <v>143</v>
      </c>
      <c r="M175">
        <v>-1.22</v>
      </c>
      <c r="N175">
        <v>8</v>
      </c>
      <c r="O175" t="s">
        <v>109</v>
      </c>
      <c r="P175">
        <v>-1.22</v>
      </c>
      <c r="Q175" t="s">
        <v>540</v>
      </c>
      <c r="T175">
        <v>7.5149999999999997</v>
      </c>
      <c r="U175">
        <v>1050</v>
      </c>
      <c r="V175" s="29">
        <v>7.8900000000000007E-6</v>
      </c>
      <c r="W175">
        <v>0.96099999999999997</v>
      </c>
      <c r="X175">
        <v>1093</v>
      </c>
      <c r="Y175" s="29">
        <v>1.95</v>
      </c>
      <c r="Z175">
        <v>0.78900000000000003</v>
      </c>
    </row>
    <row r="176" spans="1:26" x14ac:dyDescent="0.35">
      <c r="A176" t="s">
        <v>139</v>
      </c>
      <c r="B176" t="s">
        <v>539</v>
      </c>
      <c r="D176" t="s">
        <v>135</v>
      </c>
      <c r="E176" t="s">
        <v>136</v>
      </c>
      <c r="F176" t="s">
        <v>138</v>
      </c>
      <c r="G176" t="s">
        <v>137</v>
      </c>
      <c r="M176">
        <v>-1.22</v>
      </c>
      <c r="N176">
        <v>7</v>
      </c>
      <c r="O176" t="s">
        <v>109</v>
      </c>
      <c r="P176">
        <v>-1.22</v>
      </c>
      <c r="Q176" t="s">
        <v>542</v>
      </c>
      <c r="T176">
        <v>10.35</v>
      </c>
      <c r="U176">
        <v>869.9</v>
      </c>
      <c r="V176" s="29">
        <v>1.201E-5</v>
      </c>
      <c r="W176">
        <v>0.91500000000000004</v>
      </c>
      <c r="X176">
        <v>1115</v>
      </c>
      <c r="Y176" s="29">
        <v>0</v>
      </c>
      <c r="Z176">
        <v>0</v>
      </c>
    </row>
    <row r="177" spans="1:26" x14ac:dyDescent="0.35">
      <c r="A177" t="s">
        <v>133</v>
      </c>
      <c r="B177" t="s">
        <v>541</v>
      </c>
      <c r="D177" t="s">
        <v>140</v>
      </c>
      <c r="E177" t="s">
        <v>141</v>
      </c>
      <c r="F177" t="s">
        <v>144</v>
      </c>
      <c r="G177" t="s">
        <v>142</v>
      </c>
      <c r="H177" t="s">
        <v>143</v>
      </c>
      <c r="M177">
        <v>-1.21</v>
      </c>
      <c r="N177">
        <v>8</v>
      </c>
      <c r="O177" t="s">
        <v>109</v>
      </c>
      <c r="P177">
        <v>-1.21</v>
      </c>
      <c r="Q177" t="s">
        <v>542</v>
      </c>
      <c r="T177">
        <v>10.87</v>
      </c>
      <c r="U177">
        <v>2265.6999999999998</v>
      </c>
      <c r="V177" s="29">
        <v>8.2700000000000004E-6</v>
      </c>
      <c r="W177">
        <v>0.92900000000000005</v>
      </c>
      <c r="X177">
        <v>1992.7</v>
      </c>
      <c r="Y177" s="29">
        <v>0</v>
      </c>
      <c r="Z177">
        <v>0</v>
      </c>
    </row>
    <row r="179" spans="1:26" x14ac:dyDescent="0.35">
      <c r="A179" t="s">
        <v>392</v>
      </c>
      <c r="B179" t="s">
        <v>543</v>
      </c>
      <c r="D179" t="s">
        <v>544</v>
      </c>
      <c r="E179" t="s">
        <v>545</v>
      </c>
      <c r="F179" t="s">
        <v>546</v>
      </c>
      <c r="G179" t="s">
        <v>547</v>
      </c>
      <c r="H179" t="s">
        <v>548</v>
      </c>
      <c r="I179" t="s">
        <v>549</v>
      </c>
      <c r="J179" t="s">
        <v>550</v>
      </c>
      <c r="M179">
        <v>-0.71899999999999997</v>
      </c>
      <c r="N179">
        <v>14.65</v>
      </c>
      <c r="O179" t="s">
        <v>391</v>
      </c>
      <c r="P179">
        <v>-0.71899999999999997</v>
      </c>
      <c r="Q179" t="s">
        <v>24</v>
      </c>
      <c r="R179" t="s">
        <v>551</v>
      </c>
      <c r="T179">
        <v>6.96</v>
      </c>
      <c r="U179">
        <v>22340</v>
      </c>
      <c r="V179" s="29">
        <v>2.6529999999999998E-5</v>
      </c>
      <c r="W179">
        <v>0.81</v>
      </c>
      <c r="X179">
        <v>375530</v>
      </c>
      <c r="Y179" s="29">
        <v>7.3300000000000001E-6</v>
      </c>
      <c r="Z179">
        <v>0.76</v>
      </c>
    </row>
    <row r="180" spans="1:26" x14ac:dyDescent="0.35">
      <c r="A180" t="s">
        <v>392</v>
      </c>
      <c r="B180" t="s">
        <v>543</v>
      </c>
      <c r="D180" t="s">
        <v>544</v>
      </c>
      <c r="E180" t="s">
        <v>545</v>
      </c>
      <c r="F180" t="s">
        <v>546</v>
      </c>
      <c r="G180" t="s">
        <v>547</v>
      </c>
      <c r="H180" t="s">
        <v>548</v>
      </c>
      <c r="I180" t="s">
        <v>549</v>
      </c>
      <c r="J180" t="s">
        <v>550</v>
      </c>
      <c r="M180">
        <v>-0.71899999999999997</v>
      </c>
      <c r="N180">
        <v>14.65</v>
      </c>
      <c r="O180" t="s">
        <v>391</v>
      </c>
      <c r="P180">
        <v>-0.71899999999999997</v>
      </c>
      <c r="Q180" t="s">
        <v>24</v>
      </c>
      <c r="R180" t="s">
        <v>551</v>
      </c>
      <c r="T180">
        <v>8.42</v>
      </c>
      <c r="U180">
        <v>26300</v>
      </c>
      <c r="V180" s="29">
        <v>2.957E-5</v>
      </c>
      <c r="W180">
        <v>0.91</v>
      </c>
      <c r="X180">
        <v>362950</v>
      </c>
      <c r="Y180" s="29">
        <v>6.0599999999999996E-6</v>
      </c>
      <c r="Z180">
        <v>0.88</v>
      </c>
    </row>
    <row r="181" spans="1:26" x14ac:dyDescent="0.35">
      <c r="A181" t="s">
        <v>392</v>
      </c>
      <c r="B181" t="s">
        <v>543</v>
      </c>
      <c r="D181" t="s">
        <v>544</v>
      </c>
      <c r="E181" t="s">
        <v>545</v>
      </c>
      <c r="F181" t="s">
        <v>546</v>
      </c>
      <c r="G181" t="s">
        <v>547</v>
      </c>
      <c r="H181" t="s">
        <v>548</v>
      </c>
      <c r="I181" t="s">
        <v>549</v>
      </c>
      <c r="J181" t="s">
        <v>550</v>
      </c>
      <c r="M181">
        <v>-0.71899999999999997</v>
      </c>
      <c r="N181">
        <v>14.65</v>
      </c>
      <c r="O181" t="s">
        <v>391</v>
      </c>
      <c r="P181">
        <v>-0.71899999999999997</v>
      </c>
      <c r="Q181" t="s">
        <v>24</v>
      </c>
      <c r="R181" t="s">
        <v>551</v>
      </c>
      <c r="T181">
        <v>6.54</v>
      </c>
      <c r="U181">
        <v>20260</v>
      </c>
      <c r="V181" s="29">
        <v>2.845E-5</v>
      </c>
      <c r="W181">
        <v>0.85</v>
      </c>
      <c r="X181">
        <v>262680</v>
      </c>
      <c r="Y181" s="29">
        <v>8.0499999999999992E-6</v>
      </c>
      <c r="Z181">
        <v>0.93</v>
      </c>
    </row>
    <row r="182" spans="1:26" x14ac:dyDescent="0.35">
      <c r="A182" t="s">
        <v>392</v>
      </c>
      <c r="B182" t="s">
        <v>543</v>
      </c>
      <c r="D182" t="s">
        <v>544</v>
      </c>
      <c r="E182" t="s">
        <v>545</v>
      </c>
      <c r="F182" t="s">
        <v>546</v>
      </c>
      <c r="G182" t="s">
        <v>547</v>
      </c>
      <c r="H182" t="s">
        <v>548</v>
      </c>
      <c r="I182" t="s">
        <v>549</v>
      </c>
      <c r="J182" t="s">
        <v>550</v>
      </c>
      <c r="M182">
        <v>-0.71899999999999997</v>
      </c>
      <c r="N182">
        <v>14.65</v>
      </c>
      <c r="O182" t="s">
        <v>391</v>
      </c>
      <c r="P182">
        <v>-0.71899999999999997</v>
      </c>
      <c r="Q182" t="s">
        <v>24</v>
      </c>
      <c r="R182" t="s">
        <v>551</v>
      </c>
      <c r="T182">
        <v>7.31</v>
      </c>
      <c r="U182">
        <v>22970</v>
      </c>
      <c r="V182" s="29">
        <v>2.8180000000000001E-5</v>
      </c>
      <c r="W182">
        <v>0.86</v>
      </c>
      <c r="X182">
        <v>333720</v>
      </c>
      <c r="Y182" s="29">
        <v>7.1500000000000002E-6</v>
      </c>
      <c r="Z182">
        <v>0.86</v>
      </c>
    </row>
    <row r="183" spans="1:26" x14ac:dyDescent="0.35">
      <c r="A183" t="s">
        <v>392</v>
      </c>
      <c r="B183" t="s">
        <v>552</v>
      </c>
      <c r="D183" t="s">
        <v>544</v>
      </c>
      <c r="E183" t="s">
        <v>545</v>
      </c>
      <c r="F183" t="s">
        <v>546</v>
      </c>
      <c r="G183" t="s">
        <v>547</v>
      </c>
      <c r="H183" t="s">
        <v>548</v>
      </c>
      <c r="I183" t="s">
        <v>549</v>
      </c>
      <c r="J183" t="s">
        <v>550</v>
      </c>
      <c r="M183">
        <v>-0.55500000000000005</v>
      </c>
      <c r="N183">
        <v>1.1499999999999999</v>
      </c>
      <c r="O183" t="s">
        <v>553</v>
      </c>
      <c r="P183">
        <v>-0.55500000000000005</v>
      </c>
      <c r="Q183" t="s">
        <v>24</v>
      </c>
      <c r="R183" t="s">
        <v>551</v>
      </c>
      <c r="T183">
        <v>6.88</v>
      </c>
      <c r="U183">
        <v>125210</v>
      </c>
      <c r="V183" s="29">
        <v>2.5530000000000001E-5</v>
      </c>
      <c r="W183">
        <v>0.86</v>
      </c>
      <c r="X183">
        <v>456620</v>
      </c>
      <c r="Y183" s="29">
        <v>5.4399999999999996E-6</v>
      </c>
      <c r="Z183">
        <v>0.91</v>
      </c>
    </row>
    <row r="184" spans="1:26" x14ac:dyDescent="0.35">
      <c r="A184" t="s">
        <v>392</v>
      </c>
      <c r="B184" t="s">
        <v>552</v>
      </c>
      <c r="D184" t="s">
        <v>544</v>
      </c>
      <c r="E184" t="s">
        <v>545</v>
      </c>
      <c r="F184" t="s">
        <v>546</v>
      </c>
      <c r="G184" t="s">
        <v>547</v>
      </c>
      <c r="H184" t="s">
        <v>548</v>
      </c>
      <c r="I184" t="s">
        <v>549</v>
      </c>
      <c r="J184" t="s">
        <v>550</v>
      </c>
      <c r="M184">
        <v>-0.55500000000000005</v>
      </c>
      <c r="N184">
        <v>1.1499999999999999</v>
      </c>
      <c r="O184" t="s">
        <v>553</v>
      </c>
      <c r="P184">
        <v>-0.55500000000000005</v>
      </c>
      <c r="Q184" t="s">
        <v>24</v>
      </c>
      <c r="R184" t="s">
        <v>551</v>
      </c>
      <c r="T184">
        <v>7.12</v>
      </c>
      <c r="U184">
        <v>107050</v>
      </c>
      <c r="V184" s="29">
        <v>2.156E-5</v>
      </c>
      <c r="W184">
        <v>0.85</v>
      </c>
      <c r="X184">
        <v>561520</v>
      </c>
      <c r="Y184" s="29">
        <v>3.0900000000000001E-6</v>
      </c>
      <c r="Z184">
        <v>0.86</v>
      </c>
    </row>
    <row r="185" spans="1:26" x14ac:dyDescent="0.35">
      <c r="A185" t="s">
        <v>392</v>
      </c>
      <c r="B185" t="s">
        <v>552</v>
      </c>
      <c r="D185" t="s">
        <v>544</v>
      </c>
      <c r="E185" t="s">
        <v>545</v>
      </c>
      <c r="F185" t="s">
        <v>546</v>
      </c>
      <c r="G185" t="s">
        <v>547</v>
      </c>
      <c r="H185" t="s">
        <v>548</v>
      </c>
      <c r="I185" t="s">
        <v>549</v>
      </c>
      <c r="J185" t="s">
        <v>550</v>
      </c>
      <c r="M185">
        <v>-0.55500000000000005</v>
      </c>
      <c r="N185">
        <v>1.1499999999999999</v>
      </c>
      <c r="O185" t="s">
        <v>553</v>
      </c>
      <c r="P185">
        <v>-0.55500000000000005</v>
      </c>
      <c r="Q185" t="s">
        <v>24</v>
      </c>
      <c r="R185" t="s">
        <v>551</v>
      </c>
      <c r="T185">
        <v>6.42</v>
      </c>
      <c r="U185">
        <v>149270</v>
      </c>
      <c r="V185" s="29">
        <v>2.0849999999999999E-5</v>
      </c>
      <c r="W185">
        <v>0.89</v>
      </c>
      <c r="X185">
        <v>729680</v>
      </c>
      <c r="Y185" s="29">
        <v>8.0999999999999997E-7</v>
      </c>
      <c r="Z185">
        <v>0.9</v>
      </c>
    </row>
    <row r="186" spans="1:26" x14ac:dyDescent="0.35">
      <c r="A186" t="s">
        <v>392</v>
      </c>
      <c r="B186" t="s">
        <v>552</v>
      </c>
      <c r="D186" t="s">
        <v>544</v>
      </c>
      <c r="E186" t="s">
        <v>545</v>
      </c>
      <c r="F186" t="s">
        <v>546</v>
      </c>
      <c r="G186" t="s">
        <v>547</v>
      </c>
      <c r="H186" t="s">
        <v>548</v>
      </c>
      <c r="I186" t="s">
        <v>549</v>
      </c>
      <c r="J186" t="s">
        <v>550</v>
      </c>
      <c r="M186">
        <v>-0.55500000000000005</v>
      </c>
      <c r="N186">
        <v>1.1499999999999999</v>
      </c>
      <c r="O186" t="s">
        <v>553</v>
      </c>
      <c r="P186">
        <v>-0.55500000000000005</v>
      </c>
      <c r="Q186" t="s">
        <v>24</v>
      </c>
      <c r="R186" t="s">
        <v>551</v>
      </c>
      <c r="T186">
        <v>6.81</v>
      </c>
      <c r="U186">
        <v>127180</v>
      </c>
      <c r="V186" s="29">
        <v>2.2650000000000002E-5</v>
      </c>
      <c r="W186">
        <v>0.87</v>
      </c>
      <c r="X186">
        <v>582610</v>
      </c>
      <c r="Y186" s="29">
        <v>3.1099999999999999E-6</v>
      </c>
      <c r="Z186">
        <v>0.89</v>
      </c>
    </row>
    <row r="188" spans="1:26" x14ac:dyDescent="0.35">
      <c r="A188" t="s">
        <v>554</v>
      </c>
      <c r="B188" t="s">
        <v>555</v>
      </c>
      <c r="D188" t="s">
        <v>556</v>
      </c>
      <c r="E188" t="s">
        <v>557</v>
      </c>
      <c r="F188" t="s">
        <v>558</v>
      </c>
      <c r="M188">
        <v>-1.474</v>
      </c>
      <c r="N188">
        <v>5.19</v>
      </c>
      <c r="O188" s="30" t="s">
        <v>189</v>
      </c>
      <c r="P188">
        <v>-1.474</v>
      </c>
      <c r="Q188" t="s">
        <v>559</v>
      </c>
      <c r="R188" s="27">
        <v>3.5000000000000003E-2</v>
      </c>
      <c r="T188">
        <v>9.92</v>
      </c>
      <c r="U188">
        <v>3.69</v>
      </c>
      <c r="V188" s="29">
        <v>7.2600000000000003E-5</v>
      </c>
      <c r="W188">
        <v>0.91</v>
      </c>
      <c r="X188">
        <v>11.35</v>
      </c>
      <c r="Y188" s="29">
        <v>4.3099999999999997E-5</v>
      </c>
      <c r="Z188">
        <v>1</v>
      </c>
    </row>
    <row r="189" spans="1:26" x14ac:dyDescent="0.35">
      <c r="A189" t="s">
        <v>554</v>
      </c>
      <c r="B189" t="s">
        <v>560</v>
      </c>
      <c r="D189" t="s">
        <v>556</v>
      </c>
      <c r="E189" t="s">
        <v>557</v>
      </c>
      <c r="F189" t="s">
        <v>558</v>
      </c>
      <c r="M189">
        <v>-1.302</v>
      </c>
      <c r="N189">
        <v>4.9400000000000004</v>
      </c>
      <c r="O189" s="30" t="s">
        <v>189</v>
      </c>
      <c r="P189">
        <v>-1.302</v>
      </c>
      <c r="Q189" t="s">
        <v>559</v>
      </c>
      <c r="R189" s="27">
        <v>3.5000000000000003E-2</v>
      </c>
      <c r="T189">
        <v>11.25</v>
      </c>
      <c r="U189">
        <v>9.5</v>
      </c>
      <c r="V189" s="29">
        <v>1.2099999999999999E-5</v>
      </c>
      <c r="W189">
        <v>0.95</v>
      </c>
      <c r="X189">
        <v>137.04</v>
      </c>
      <c r="Y189" s="29">
        <v>2.63E-2</v>
      </c>
      <c r="Z189">
        <v>0.97</v>
      </c>
    </row>
    <row r="190" spans="1:26" x14ac:dyDescent="0.35">
      <c r="A190" t="s">
        <v>554</v>
      </c>
      <c r="B190" t="s">
        <v>561</v>
      </c>
      <c r="D190" t="s">
        <v>556</v>
      </c>
      <c r="E190" t="s">
        <v>557</v>
      </c>
      <c r="F190" t="s">
        <v>558</v>
      </c>
      <c r="M190">
        <v>-1.325</v>
      </c>
      <c r="N190">
        <v>5.44</v>
      </c>
      <c r="O190" s="30" t="s">
        <v>189</v>
      </c>
      <c r="P190">
        <v>-1.325</v>
      </c>
      <c r="Q190" t="s">
        <v>559</v>
      </c>
      <c r="R190" s="27">
        <v>3.5000000000000003E-2</v>
      </c>
      <c r="T190">
        <v>10.37</v>
      </c>
      <c r="U190">
        <v>3.71</v>
      </c>
      <c r="V190" s="29">
        <v>4.2200000000000003E-5</v>
      </c>
      <c r="W190">
        <v>0.97</v>
      </c>
      <c r="X190">
        <v>36.18</v>
      </c>
      <c r="Y190" s="29">
        <v>8.1799999999999998E-2</v>
      </c>
      <c r="Z190">
        <v>0.95</v>
      </c>
    </row>
    <row r="192" spans="1:26" x14ac:dyDescent="0.35">
      <c r="A192" t="s">
        <v>562</v>
      </c>
      <c r="B192" t="s">
        <v>563</v>
      </c>
      <c r="D192" t="s">
        <v>564</v>
      </c>
      <c r="E192" t="s">
        <v>565</v>
      </c>
      <c r="F192" t="s">
        <v>566</v>
      </c>
      <c r="G192" t="s">
        <v>179</v>
      </c>
      <c r="H192" t="s">
        <v>567</v>
      </c>
      <c r="I192" t="s">
        <v>568</v>
      </c>
      <c r="M192">
        <v>-1.29</v>
      </c>
      <c r="N192">
        <v>8.1999999999999993</v>
      </c>
      <c r="O192" t="s">
        <v>569</v>
      </c>
      <c r="P192">
        <v>-1.29</v>
      </c>
      <c r="Q192" t="s">
        <v>24</v>
      </c>
      <c r="R192" s="27">
        <v>3.5000000000000003E-2</v>
      </c>
      <c r="T192">
        <v>7.98</v>
      </c>
      <c r="U192">
        <v>6822</v>
      </c>
      <c r="V192" s="29">
        <v>9.3999999999999998E-6</v>
      </c>
      <c r="W192">
        <v>0.91110000000000002</v>
      </c>
      <c r="X192">
        <v>0</v>
      </c>
      <c r="Y192" s="29">
        <v>0</v>
      </c>
      <c r="Z192">
        <v>0</v>
      </c>
    </row>
    <row r="193" spans="1:26" x14ac:dyDescent="0.35">
      <c r="A193" t="s">
        <v>562</v>
      </c>
      <c r="B193" t="s">
        <v>570</v>
      </c>
      <c r="D193" t="s">
        <v>564</v>
      </c>
      <c r="E193" t="s">
        <v>565</v>
      </c>
      <c r="F193" t="s">
        <v>566</v>
      </c>
      <c r="G193" t="s">
        <v>179</v>
      </c>
      <c r="H193" t="s">
        <v>567</v>
      </c>
      <c r="I193" t="s">
        <v>568</v>
      </c>
      <c r="M193">
        <v>-1.23</v>
      </c>
      <c r="N193">
        <v>10.7</v>
      </c>
      <c r="O193" t="s">
        <v>571</v>
      </c>
      <c r="P193">
        <v>-1.23</v>
      </c>
      <c r="Q193" t="s">
        <v>24</v>
      </c>
      <c r="R193" s="27">
        <v>3.5000000000000003E-2</v>
      </c>
      <c r="T193">
        <v>9.68</v>
      </c>
      <c r="U193">
        <v>20810</v>
      </c>
      <c r="V193" s="29">
        <v>6.46E-6</v>
      </c>
      <c r="W193">
        <v>0.85980000000000001</v>
      </c>
      <c r="X193">
        <v>0</v>
      </c>
      <c r="Y193" s="29">
        <v>0</v>
      </c>
      <c r="Z193">
        <v>0</v>
      </c>
    </row>
    <row r="195" spans="1:26" x14ac:dyDescent="0.35">
      <c r="A195">
        <v>5083</v>
      </c>
      <c r="B195" t="s">
        <v>572</v>
      </c>
      <c r="D195" t="s">
        <v>573</v>
      </c>
      <c r="E195" t="s">
        <v>574</v>
      </c>
      <c r="F195" t="s">
        <v>575</v>
      </c>
      <c r="G195" t="s">
        <v>576</v>
      </c>
      <c r="H195" t="s">
        <v>577</v>
      </c>
      <c r="I195" t="s">
        <v>578</v>
      </c>
      <c r="M195">
        <v>-1.0288999999999999</v>
      </c>
      <c r="N195">
        <v>3.2000000000000001E-2</v>
      </c>
      <c r="O195" t="s">
        <v>579</v>
      </c>
      <c r="P195">
        <v>-1.0288999999999999</v>
      </c>
      <c r="R195" t="s">
        <v>580</v>
      </c>
      <c r="T195">
        <v>17</v>
      </c>
      <c r="U195">
        <v>74000</v>
      </c>
      <c r="V195" s="29">
        <v>6.0000000000000002E-6</v>
      </c>
      <c r="W195">
        <v>0.9</v>
      </c>
      <c r="X195">
        <v>81000</v>
      </c>
      <c r="Y195" s="29">
        <v>2.12E-4</v>
      </c>
      <c r="Z195">
        <v>0.9</v>
      </c>
    </row>
    <row r="196" spans="1:26" x14ac:dyDescent="0.35">
      <c r="A196">
        <v>5083</v>
      </c>
      <c r="B196" t="s">
        <v>581</v>
      </c>
      <c r="D196" t="s">
        <v>582</v>
      </c>
      <c r="E196" t="s">
        <v>583</v>
      </c>
      <c r="F196" t="s">
        <v>584</v>
      </c>
      <c r="G196" t="s">
        <v>585</v>
      </c>
      <c r="H196" t="s">
        <v>586</v>
      </c>
      <c r="I196" t="s">
        <v>587</v>
      </c>
      <c r="M196">
        <v>-0.78139999999999998</v>
      </c>
      <c r="N196">
        <v>5.3400000000000003E-2</v>
      </c>
      <c r="O196" t="s">
        <v>579</v>
      </c>
      <c r="P196">
        <v>-0.78139999999999998</v>
      </c>
      <c r="R196" t="s">
        <v>580</v>
      </c>
      <c r="T196">
        <v>8</v>
      </c>
      <c r="U196">
        <v>19000</v>
      </c>
      <c r="V196" s="29">
        <v>2.3E-5</v>
      </c>
      <c r="W196">
        <v>0.9</v>
      </c>
      <c r="X196">
        <v>26000</v>
      </c>
      <c r="Y196" s="29">
        <v>3.9399999999999998E-4</v>
      </c>
      <c r="Z196">
        <v>0.09</v>
      </c>
    </row>
    <row r="197" spans="1:26" x14ac:dyDescent="0.35">
      <c r="A197">
        <v>5083</v>
      </c>
      <c r="B197" t="s">
        <v>588</v>
      </c>
      <c r="D197" t="s">
        <v>589</v>
      </c>
      <c r="E197" t="s">
        <v>590</v>
      </c>
      <c r="F197" t="s">
        <v>591</v>
      </c>
      <c r="G197" t="s">
        <v>592</v>
      </c>
      <c r="H197" t="s">
        <v>593</v>
      </c>
      <c r="I197" t="s">
        <v>594</v>
      </c>
      <c r="J197" t="s">
        <v>595</v>
      </c>
      <c r="M197">
        <v>-0.80120000000000002</v>
      </c>
      <c r="N197">
        <v>5.3600000000000002E-2</v>
      </c>
      <c r="O197" t="s">
        <v>579</v>
      </c>
      <c r="P197">
        <v>-0.80120000000000002</v>
      </c>
      <c r="R197" t="s">
        <v>580</v>
      </c>
      <c r="T197">
        <v>9</v>
      </c>
      <c r="U197">
        <v>22000</v>
      </c>
      <c r="V197" s="29">
        <v>1.4E-5</v>
      </c>
      <c r="W197">
        <v>0.9</v>
      </c>
      <c r="X197">
        <v>27000</v>
      </c>
      <c r="Y197" s="29">
        <v>5.4299999999999997E-4</v>
      </c>
      <c r="Z197">
        <v>0.9</v>
      </c>
    </row>
    <row r="198" spans="1:26" x14ac:dyDescent="0.35">
      <c r="A198">
        <v>5083</v>
      </c>
      <c r="B198" t="s">
        <v>596</v>
      </c>
      <c r="D198" t="s">
        <v>597</v>
      </c>
      <c r="E198" t="s">
        <v>598</v>
      </c>
      <c r="F198" t="s">
        <v>599</v>
      </c>
      <c r="G198" t="s">
        <v>600</v>
      </c>
      <c r="H198" t="s">
        <v>601</v>
      </c>
      <c r="I198" t="s">
        <v>602</v>
      </c>
      <c r="J198" t="s">
        <v>603</v>
      </c>
      <c r="M198">
        <v>-0.67359999999999998</v>
      </c>
      <c r="N198">
        <v>4.5199999999999997E-2</v>
      </c>
      <c r="O198" t="s">
        <v>579</v>
      </c>
      <c r="P198">
        <v>-0.67359999999999998</v>
      </c>
      <c r="R198" t="s">
        <v>580</v>
      </c>
      <c r="T198">
        <v>9</v>
      </c>
      <c r="U198">
        <v>320000</v>
      </c>
      <c r="V198" s="29">
        <v>1.2999999999999999E-5</v>
      </c>
      <c r="W198">
        <v>0.9</v>
      </c>
      <c r="X198">
        <v>367000</v>
      </c>
      <c r="Y198" s="29">
        <v>6.7000000000000002E-5</v>
      </c>
      <c r="Z198">
        <v>1</v>
      </c>
    </row>
    <row r="200" spans="1:26" x14ac:dyDescent="0.35">
      <c r="A200">
        <v>304</v>
      </c>
      <c r="B200" t="s">
        <v>604</v>
      </c>
      <c r="D200" t="s">
        <v>605</v>
      </c>
      <c r="E200" t="s">
        <v>606</v>
      </c>
      <c r="F200" t="s">
        <v>607</v>
      </c>
      <c r="G200" t="s">
        <v>608</v>
      </c>
      <c r="M200">
        <v>-0.05</v>
      </c>
      <c r="N200">
        <v>15</v>
      </c>
      <c r="O200" t="s">
        <v>125</v>
      </c>
      <c r="P200">
        <v>-0.05</v>
      </c>
      <c r="Q200" t="s">
        <v>24</v>
      </c>
      <c r="R200" s="27">
        <v>3.5000000000000003E-2</v>
      </c>
      <c r="T200">
        <v>17.100000000000001</v>
      </c>
      <c r="U200">
        <v>64000</v>
      </c>
      <c r="V200" s="29">
        <v>4.3000000000000003E-6</v>
      </c>
      <c r="W200">
        <v>0.89</v>
      </c>
      <c r="X200">
        <v>330000</v>
      </c>
      <c r="Y200" s="29">
        <v>1.5999999999999999E-6</v>
      </c>
      <c r="Z200">
        <v>0.75</v>
      </c>
    </row>
    <row r="201" spans="1:26" x14ac:dyDescent="0.35">
      <c r="A201">
        <v>304</v>
      </c>
      <c r="B201" t="s">
        <v>609</v>
      </c>
      <c r="D201" t="s">
        <v>605</v>
      </c>
      <c r="E201" t="s">
        <v>606</v>
      </c>
      <c r="F201" t="s">
        <v>607</v>
      </c>
      <c r="G201" t="s">
        <v>608</v>
      </c>
      <c r="M201">
        <v>-0.125</v>
      </c>
      <c r="N201">
        <v>14</v>
      </c>
      <c r="O201" t="s">
        <v>125</v>
      </c>
      <c r="P201">
        <v>-0.125</v>
      </c>
      <c r="Q201" t="s">
        <v>24</v>
      </c>
      <c r="R201" s="27">
        <v>3.5000000000000003E-2</v>
      </c>
      <c r="T201">
        <v>16.100000000000001</v>
      </c>
      <c r="U201">
        <v>49000</v>
      </c>
      <c r="V201" s="29">
        <v>4.7999999999999998E-6</v>
      </c>
      <c r="W201">
        <v>0.89</v>
      </c>
      <c r="X201">
        <v>240000</v>
      </c>
      <c r="Y201" s="29">
        <v>1.7E-6</v>
      </c>
      <c r="Z201">
        <v>0.68</v>
      </c>
    </row>
    <row r="202" spans="1:26" x14ac:dyDescent="0.35">
      <c r="A202">
        <v>304</v>
      </c>
      <c r="B202" t="s">
        <v>610</v>
      </c>
      <c r="D202" t="s">
        <v>605</v>
      </c>
      <c r="E202" t="s">
        <v>606</v>
      </c>
      <c r="F202" t="s">
        <v>607</v>
      </c>
      <c r="G202" t="s">
        <v>608</v>
      </c>
      <c r="M202">
        <v>-0.15</v>
      </c>
      <c r="N202">
        <v>16</v>
      </c>
      <c r="O202" t="s">
        <v>125</v>
      </c>
      <c r="P202">
        <v>-0.15</v>
      </c>
      <c r="Q202" t="s">
        <v>24</v>
      </c>
      <c r="R202" s="27">
        <v>3.5000000000000003E-2</v>
      </c>
      <c r="T202">
        <v>18</v>
      </c>
      <c r="U202">
        <v>41000</v>
      </c>
      <c r="V202" s="29">
        <v>4.6999999999999999E-6</v>
      </c>
      <c r="W202">
        <v>0.92</v>
      </c>
      <c r="X202">
        <v>220000</v>
      </c>
      <c r="Y202" s="29">
        <v>1.3999999999999999E-6</v>
      </c>
      <c r="Z202">
        <v>0.7</v>
      </c>
    </row>
    <row r="203" spans="1:26" x14ac:dyDescent="0.35">
      <c r="A203">
        <v>304</v>
      </c>
      <c r="B203" t="s">
        <v>611</v>
      </c>
      <c r="D203" t="s">
        <v>605</v>
      </c>
      <c r="E203" t="s">
        <v>606</v>
      </c>
      <c r="F203" t="s">
        <v>607</v>
      </c>
      <c r="G203" t="s">
        <v>608</v>
      </c>
      <c r="M203">
        <v>-0.16</v>
      </c>
      <c r="N203">
        <v>38</v>
      </c>
      <c r="O203" t="s">
        <v>125</v>
      </c>
      <c r="P203">
        <v>-0.16</v>
      </c>
      <c r="Q203" t="s">
        <v>24</v>
      </c>
      <c r="R203" s="27">
        <v>3.5000000000000003E-2</v>
      </c>
      <c r="T203">
        <v>18.5</v>
      </c>
      <c r="U203">
        <v>120000</v>
      </c>
      <c r="V203" s="29">
        <v>3.8999999999999999E-6</v>
      </c>
      <c r="W203">
        <v>0.89</v>
      </c>
      <c r="X203">
        <v>460000</v>
      </c>
      <c r="Y203" s="29">
        <v>1.1000000000000001E-6</v>
      </c>
      <c r="Z203">
        <v>0.7</v>
      </c>
    </row>
    <row r="204" spans="1:26" x14ac:dyDescent="0.35">
      <c r="A204">
        <v>304</v>
      </c>
      <c r="B204" t="s">
        <v>612</v>
      </c>
      <c r="D204" t="s">
        <v>605</v>
      </c>
      <c r="E204" t="s">
        <v>606</v>
      </c>
      <c r="F204" t="s">
        <v>607</v>
      </c>
      <c r="G204" t="s">
        <v>608</v>
      </c>
      <c r="M204">
        <v>-0.19</v>
      </c>
      <c r="N204">
        <v>17</v>
      </c>
      <c r="O204" t="s">
        <v>125</v>
      </c>
      <c r="P204">
        <v>-0.19</v>
      </c>
      <c r="Q204" t="s">
        <v>24</v>
      </c>
      <c r="R204" s="27">
        <v>3.5000000000000003E-2</v>
      </c>
      <c r="T204">
        <v>15.5</v>
      </c>
      <c r="U204">
        <v>170000</v>
      </c>
      <c r="V204" s="29">
        <v>3.8E-6</v>
      </c>
      <c r="W204">
        <v>0.85</v>
      </c>
      <c r="X204">
        <v>580000</v>
      </c>
      <c r="Y204" s="29">
        <v>1.1000000000000001E-6</v>
      </c>
      <c r="Z204">
        <v>0.62</v>
      </c>
    </row>
    <row r="205" spans="1:26" x14ac:dyDescent="0.35">
      <c r="R205" s="27"/>
    </row>
    <row r="206" spans="1:26" x14ac:dyDescent="0.35">
      <c r="A206" t="s">
        <v>613</v>
      </c>
      <c r="B206" t="s">
        <v>614</v>
      </c>
      <c r="D206" t="s">
        <v>615</v>
      </c>
      <c r="E206" t="s">
        <v>616</v>
      </c>
      <c r="F206" t="s">
        <v>617</v>
      </c>
      <c r="G206" t="s">
        <v>618</v>
      </c>
      <c r="M206">
        <v>-0.77</v>
      </c>
      <c r="N206">
        <v>2</v>
      </c>
      <c r="O206" t="s">
        <v>619</v>
      </c>
      <c r="P206">
        <v>-0.77</v>
      </c>
      <c r="Q206" t="s">
        <v>24</v>
      </c>
      <c r="R206" s="27">
        <v>3.5000000000000003E-2</v>
      </c>
      <c r="T206">
        <v>8.32</v>
      </c>
      <c r="U206">
        <v>34210</v>
      </c>
      <c r="V206" s="29">
        <v>5.5400000000000003E-6</v>
      </c>
      <c r="W206">
        <v>0.9</v>
      </c>
      <c r="X206">
        <v>42120</v>
      </c>
      <c r="Y206" s="29">
        <v>5.2399999999999998E-6</v>
      </c>
      <c r="Z206">
        <v>0.95</v>
      </c>
    </row>
    <row r="207" spans="1:26" x14ac:dyDescent="0.35">
      <c r="A207" t="s">
        <v>613</v>
      </c>
      <c r="B207" t="s">
        <v>614</v>
      </c>
      <c r="D207" t="s">
        <v>615</v>
      </c>
      <c r="E207" t="s">
        <v>616</v>
      </c>
      <c r="F207" t="s">
        <v>617</v>
      </c>
      <c r="G207" t="s">
        <v>618</v>
      </c>
      <c r="M207">
        <v>-0.77</v>
      </c>
      <c r="N207">
        <v>2</v>
      </c>
      <c r="O207" t="s">
        <v>619</v>
      </c>
      <c r="P207">
        <v>-0.77</v>
      </c>
      <c r="Q207" t="s">
        <v>24</v>
      </c>
      <c r="R207" s="27">
        <v>3.5000000000000003E-2</v>
      </c>
      <c r="T207">
        <v>7.25</v>
      </c>
      <c r="U207">
        <v>22180</v>
      </c>
      <c r="V207" s="29">
        <v>7.1199999999999996E-6</v>
      </c>
      <c r="W207">
        <v>0.97</v>
      </c>
      <c r="X207">
        <v>32010</v>
      </c>
      <c r="Y207" s="29">
        <v>6.6699999999999997E-6</v>
      </c>
      <c r="Z207">
        <v>0.96</v>
      </c>
    </row>
    <row r="208" spans="1:26" x14ac:dyDescent="0.35">
      <c r="A208" t="s">
        <v>613</v>
      </c>
      <c r="B208" t="s">
        <v>614</v>
      </c>
      <c r="D208" t="s">
        <v>615</v>
      </c>
      <c r="E208" t="s">
        <v>616</v>
      </c>
      <c r="F208" t="s">
        <v>617</v>
      </c>
      <c r="G208" t="s">
        <v>618</v>
      </c>
      <c r="M208">
        <v>-0.77</v>
      </c>
      <c r="N208">
        <v>2</v>
      </c>
      <c r="O208" t="s">
        <v>619</v>
      </c>
      <c r="P208">
        <v>-0.77</v>
      </c>
      <c r="Q208" t="s">
        <v>24</v>
      </c>
      <c r="R208" s="27">
        <v>3.5000000000000003E-2</v>
      </c>
      <c r="T208">
        <v>4.0999999999999996</v>
      </c>
      <c r="U208">
        <v>18230</v>
      </c>
      <c r="V208" s="29">
        <v>2.0339999999999998E-5</v>
      </c>
      <c r="W208">
        <v>0.91</v>
      </c>
      <c r="X208">
        <v>22650</v>
      </c>
      <c r="Y208" s="29">
        <v>1.5349999999999999E-6</v>
      </c>
      <c r="Z208">
        <v>0.94</v>
      </c>
    </row>
    <row r="209" spans="1:26" x14ac:dyDescent="0.35">
      <c r="A209" t="s">
        <v>613</v>
      </c>
      <c r="B209" t="s">
        <v>620</v>
      </c>
      <c r="D209" t="s">
        <v>615</v>
      </c>
      <c r="E209" t="s">
        <v>616</v>
      </c>
      <c r="F209" t="s">
        <v>617</v>
      </c>
      <c r="G209" t="s">
        <v>618</v>
      </c>
      <c r="M209">
        <v>-0.76</v>
      </c>
      <c r="N209">
        <v>12</v>
      </c>
      <c r="O209" t="s">
        <v>619</v>
      </c>
      <c r="P209">
        <v>-0.76</v>
      </c>
      <c r="Q209" t="s">
        <v>24</v>
      </c>
      <c r="R209" s="27">
        <v>3.5000000000000003E-2</v>
      </c>
      <c r="T209">
        <v>5.39</v>
      </c>
      <c r="U209">
        <v>16230</v>
      </c>
      <c r="V209" s="29">
        <v>1.543E-5</v>
      </c>
      <c r="W209">
        <v>0.99</v>
      </c>
      <c r="X209">
        <v>18250</v>
      </c>
      <c r="Y209" s="29">
        <v>1.5119999999999999E-5</v>
      </c>
      <c r="Z209">
        <v>0.96</v>
      </c>
    </row>
    <row r="210" spans="1:26" x14ac:dyDescent="0.35">
      <c r="A210" t="s">
        <v>613</v>
      </c>
      <c r="B210" t="s">
        <v>620</v>
      </c>
      <c r="D210" t="s">
        <v>615</v>
      </c>
      <c r="E210" t="s">
        <v>616</v>
      </c>
      <c r="F210" t="s">
        <v>617</v>
      </c>
      <c r="G210" t="s">
        <v>618</v>
      </c>
      <c r="M210">
        <v>-0.76</v>
      </c>
      <c r="N210">
        <v>12</v>
      </c>
      <c r="O210" t="s">
        <v>619</v>
      </c>
      <c r="P210">
        <v>-0.76</v>
      </c>
      <c r="Q210" t="s">
        <v>24</v>
      </c>
      <c r="R210" s="27">
        <v>3.5000000000000003E-2</v>
      </c>
      <c r="T210">
        <v>5.15</v>
      </c>
      <c r="U210">
        <v>2950</v>
      </c>
      <c r="V210" s="29">
        <v>2.2229999999999999E-5</v>
      </c>
      <c r="W210">
        <v>0.97</v>
      </c>
      <c r="X210">
        <v>5070</v>
      </c>
      <c r="Y210" s="29">
        <v>1.8749999999999998E-5</v>
      </c>
      <c r="Z210">
        <v>0.98</v>
      </c>
    </row>
    <row r="211" spans="1:26" x14ac:dyDescent="0.35">
      <c r="A211" t="s">
        <v>613</v>
      </c>
      <c r="B211" t="s">
        <v>620</v>
      </c>
      <c r="D211" t="s">
        <v>615</v>
      </c>
      <c r="E211" t="s">
        <v>616</v>
      </c>
      <c r="F211" t="s">
        <v>617</v>
      </c>
      <c r="G211" t="s">
        <v>618</v>
      </c>
      <c r="M211">
        <v>-0.76</v>
      </c>
      <c r="N211">
        <v>12</v>
      </c>
      <c r="O211" t="s">
        <v>619</v>
      </c>
      <c r="P211">
        <v>-0.76</v>
      </c>
      <c r="Q211" t="s">
        <v>24</v>
      </c>
      <c r="R211" s="27">
        <v>3.5000000000000003E-2</v>
      </c>
      <c r="T211">
        <v>4.2300000000000004</v>
      </c>
      <c r="U211">
        <v>1420</v>
      </c>
      <c r="V211" s="29">
        <v>6.2230000000000006E-5</v>
      </c>
      <c r="W211">
        <v>0.92</v>
      </c>
      <c r="X211">
        <v>4110</v>
      </c>
      <c r="Y211" s="29">
        <v>4.5370000000000001E-5</v>
      </c>
      <c r="Z211">
        <v>0.94</v>
      </c>
    </row>
    <row r="212" spans="1:26" x14ac:dyDescent="0.35">
      <c r="A212" t="s">
        <v>613</v>
      </c>
      <c r="B212" t="s">
        <v>621</v>
      </c>
      <c r="D212" t="s">
        <v>615</v>
      </c>
      <c r="E212" t="s">
        <v>616</v>
      </c>
      <c r="F212" t="s">
        <v>617</v>
      </c>
      <c r="G212" t="s">
        <v>618</v>
      </c>
      <c r="M212">
        <v>-0.77</v>
      </c>
      <c r="N212">
        <v>20</v>
      </c>
      <c r="O212" t="s">
        <v>619</v>
      </c>
      <c r="P212">
        <v>-0.77</v>
      </c>
      <c r="Q212" t="s">
        <v>24</v>
      </c>
      <c r="R212" s="27">
        <v>3.5000000000000003E-2</v>
      </c>
      <c r="T212">
        <v>9.23</v>
      </c>
      <c r="U212">
        <v>8350</v>
      </c>
      <c r="V212" s="29">
        <v>1.7329999999999998E-5</v>
      </c>
      <c r="W212">
        <v>0.93</v>
      </c>
      <c r="X212">
        <v>6240</v>
      </c>
      <c r="Y212" s="29">
        <v>1.8479999999999999E-5</v>
      </c>
      <c r="Z212">
        <v>0.97</v>
      </c>
    </row>
    <row r="213" spans="1:26" x14ac:dyDescent="0.35">
      <c r="A213" t="s">
        <v>613</v>
      </c>
      <c r="B213" t="s">
        <v>621</v>
      </c>
      <c r="D213" t="s">
        <v>615</v>
      </c>
      <c r="E213" t="s">
        <v>616</v>
      </c>
      <c r="F213" t="s">
        <v>617</v>
      </c>
      <c r="G213" t="s">
        <v>618</v>
      </c>
      <c r="M213">
        <v>-0.77</v>
      </c>
      <c r="N213">
        <v>20</v>
      </c>
      <c r="O213" t="s">
        <v>619</v>
      </c>
      <c r="P213">
        <v>-0.77</v>
      </c>
      <c r="Q213" t="s">
        <v>24</v>
      </c>
      <c r="R213" s="27">
        <v>3.5000000000000003E-2</v>
      </c>
      <c r="T213">
        <v>8.9499999999999993</v>
      </c>
      <c r="U213">
        <v>2140</v>
      </c>
      <c r="V213" s="29">
        <v>3.2240000000000003E-5</v>
      </c>
      <c r="W213">
        <v>0.99</v>
      </c>
      <c r="X213">
        <v>1980</v>
      </c>
      <c r="Y213" s="29">
        <v>2.5449999999999999E-5</v>
      </c>
      <c r="Z213">
        <v>0.96</v>
      </c>
    </row>
    <row r="214" spans="1:26" x14ac:dyDescent="0.35">
      <c r="A214" t="s">
        <v>613</v>
      </c>
      <c r="B214" t="s">
        <v>621</v>
      </c>
      <c r="D214" t="s">
        <v>615</v>
      </c>
      <c r="E214" t="s">
        <v>616</v>
      </c>
      <c r="F214" t="s">
        <v>617</v>
      </c>
      <c r="G214" t="s">
        <v>618</v>
      </c>
      <c r="M214">
        <v>-0.77</v>
      </c>
      <c r="N214">
        <v>20</v>
      </c>
      <c r="O214" t="s">
        <v>619</v>
      </c>
      <c r="P214">
        <v>-0.77</v>
      </c>
      <c r="Q214" t="s">
        <v>24</v>
      </c>
      <c r="R214" s="27">
        <v>3.5000000000000003E-2</v>
      </c>
      <c r="T214">
        <v>6.76</v>
      </c>
      <c r="U214">
        <v>1450</v>
      </c>
      <c r="V214" s="29">
        <v>8.454E-5</v>
      </c>
      <c r="W214">
        <v>0.95</v>
      </c>
      <c r="X214">
        <v>1020</v>
      </c>
      <c r="Y214" s="29">
        <v>6.5220000000000002E-5</v>
      </c>
      <c r="Z214">
        <v>0.95</v>
      </c>
    </row>
    <row r="216" spans="1:26" x14ac:dyDescent="0.35">
      <c r="A216" t="s">
        <v>622</v>
      </c>
      <c r="B216" t="s">
        <v>623</v>
      </c>
      <c r="D216" t="s">
        <v>624</v>
      </c>
      <c r="E216" t="s">
        <v>625</v>
      </c>
      <c r="F216" t="s">
        <v>626</v>
      </c>
      <c r="M216">
        <v>-1.522</v>
      </c>
      <c r="N216">
        <v>104</v>
      </c>
      <c r="O216" t="s">
        <v>471</v>
      </c>
      <c r="P216">
        <v>-1.522</v>
      </c>
      <c r="Q216" t="s">
        <v>24</v>
      </c>
      <c r="R216" s="27">
        <v>3.5000000000000003E-2</v>
      </c>
      <c r="T216">
        <v>8.9</v>
      </c>
      <c r="U216">
        <v>146.69999999999999</v>
      </c>
      <c r="V216" s="29">
        <v>2.8569999999999999E-5</v>
      </c>
      <c r="W216">
        <v>0.95</v>
      </c>
      <c r="X216">
        <v>2129.1999999999998</v>
      </c>
      <c r="Y216" s="29">
        <v>1.135E-5</v>
      </c>
      <c r="Z216">
        <v>0.71</v>
      </c>
    </row>
    <row r="217" spans="1:26" x14ac:dyDescent="0.35">
      <c r="A217" t="s">
        <v>622</v>
      </c>
      <c r="B217" t="s">
        <v>627</v>
      </c>
      <c r="D217" t="s">
        <v>628</v>
      </c>
      <c r="E217" t="s">
        <v>625</v>
      </c>
      <c r="F217" t="s">
        <v>629</v>
      </c>
      <c r="G217" t="s">
        <v>630</v>
      </c>
      <c r="M217">
        <v>-1.4730000000000001</v>
      </c>
      <c r="N217">
        <v>74</v>
      </c>
      <c r="O217" t="s">
        <v>471</v>
      </c>
      <c r="P217">
        <v>-1.4730000000000001</v>
      </c>
      <c r="Q217" t="s">
        <v>24</v>
      </c>
      <c r="R217" s="27">
        <v>3.5000000000000003E-2</v>
      </c>
      <c r="T217">
        <v>7.1</v>
      </c>
      <c r="U217">
        <v>195.1</v>
      </c>
      <c r="V217" s="29">
        <v>1.7589999999999999E-5</v>
      </c>
      <c r="W217">
        <v>0.94</v>
      </c>
      <c r="X217">
        <v>2113.3000000000002</v>
      </c>
      <c r="Y217" s="29">
        <v>8.4600000000000003E-6</v>
      </c>
      <c r="Z217">
        <v>0.87</v>
      </c>
    </row>
    <row r="218" spans="1:26" x14ac:dyDescent="0.35">
      <c r="A218" t="s">
        <v>622</v>
      </c>
      <c r="B218" t="s">
        <v>631</v>
      </c>
      <c r="D218" t="s">
        <v>632</v>
      </c>
      <c r="E218" t="s">
        <v>625</v>
      </c>
      <c r="F218" t="s">
        <v>633</v>
      </c>
      <c r="G218" t="s">
        <v>634</v>
      </c>
      <c r="M218">
        <v>-1.5727</v>
      </c>
      <c r="N218">
        <v>68</v>
      </c>
      <c r="O218" t="s">
        <v>471</v>
      </c>
      <c r="P218">
        <v>-1.5727</v>
      </c>
      <c r="Q218" t="s">
        <v>24</v>
      </c>
      <c r="R218" s="27">
        <v>3.5000000000000003E-2</v>
      </c>
      <c r="T218">
        <v>8.6</v>
      </c>
      <c r="U218">
        <v>125.8</v>
      </c>
      <c r="V218" s="29">
        <v>3.4270000000000002E-5</v>
      </c>
      <c r="W218">
        <v>0.91</v>
      </c>
      <c r="X218">
        <v>2132.1999999999998</v>
      </c>
      <c r="Y218" s="29">
        <v>1.397E-5</v>
      </c>
      <c r="Z218">
        <v>0.74</v>
      </c>
    </row>
    <row r="219" spans="1:26" x14ac:dyDescent="0.35">
      <c r="A219" t="s">
        <v>622</v>
      </c>
      <c r="B219" t="s">
        <v>635</v>
      </c>
      <c r="D219" t="s">
        <v>632</v>
      </c>
      <c r="E219" t="s">
        <v>636</v>
      </c>
      <c r="F219" t="s">
        <v>637</v>
      </c>
      <c r="G219" t="s">
        <v>638</v>
      </c>
      <c r="M219">
        <v>-1.5669999999999999</v>
      </c>
      <c r="N219">
        <v>57</v>
      </c>
      <c r="O219" t="s">
        <v>471</v>
      </c>
      <c r="P219">
        <v>-1.5669999999999999</v>
      </c>
      <c r="Q219" t="s">
        <v>24</v>
      </c>
      <c r="R219" s="27">
        <v>3.5000000000000003E-2</v>
      </c>
      <c r="T219">
        <v>9.1999999999999993</v>
      </c>
      <c r="U219">
        <v>460.9</v>
      </c>
      <c r="V219" s="29">
        <v>1.5610000000000001E-5</v>
      </c>
      <c r="W219">
        <v>0.93</v>
      </c>
      <c r="X219">
        <v>0</v>
      </c>
      <c r="Y219" s="29">
        <v>0</v>
      </c>
      <c r="Z219">
        <v>0</v>
      </c>
    </row>
    <row r="220" spans="1:26" x14ac:dyDescent="0.35">
      <c r="A220" t="s">
        <v>622</v>
      </c>
      <c r="B220" t="s">
        <v>639</v>
      </c>
      <c r="D220" t="s">
        <v>624</v>
      </c>
      <c r="E220" t="s">
        <v>625</v>
      </c>
      <c r="F220" t="s">
        <v>626</v>
      </c>
      <c r="M220">
        <v>-1.462</v>
      </c>
      <c r="N220">
        <v>27</v>
      </c>
      <c r="O220" t="s">
        <v>471</v>
      </c>
      <c r="P220">
        <v>-1.462</v>
      </c>
      <c r="Q220" t="s">
        <v>24</v>
      </c>
      <c r="R220" s="27">
        <v>3.5000000000000003E-2</v>
      </c>
      <c r="T220">
        <v>9.6999999999999993</v>
      </c>
      <c r="U220">
        <v>207.6</v>
      </c>
      <c r="V220" s="29">
        <v>1.6880000000000001E-5</v>
      </c>
      <c r="W220">
        <v>0.91</v>
      </c>
      <c r="X220">
        <v>2289.6</v>
      </c>
      <c r="Y220" s="29">
        <v>8.1699999999999997E-6</v>
      </c>
      <c r="Z220">
        <v>0.76</v>
      </c>
    </row>
    <row r="221" spans="1:26" x14ac:dyDescent="0.35">
      <c r="A221" t="s">
        <v>622</v>
      </c>
      <c r="B221" t="s">
        <v>640</v>
      </c>
      <c r="D221" t="s">
        <v>628</v>
      </c>
      <c r="E221" t="s">
        <v>625</v>
      </c>
      <c r="F221" t="s">
        <v>629</v>
      </c>
      <c r="G221" t="s">
        <v>630</v>
      </c>
      <c r="M221">
        <v>-1.538</v>
      </c>
      <c r="N221">
        <v>7</v>
      </c>
      <c r="O221" t="s">
        <v>471</v>
      </c>
      <c r="P221">
        <v>-1.538</v>
      </c>
      <c r="Q221" t="s">
        <v>24</v>
      </c>
      <c r="R221" s="27">
        <v>3.5000000000000003E-2</v>
      </c>
      <c r="T221">
        <v>10.7</v>
      </c>
      <c r="U221">
        <v>529.5</v>
      </c>
      <c r="V221" s="29">
        <v>1.1600000000000001E-5</v>
      </c>
      <c r="W221">
        <v>0.92</v>
      </c>
      <c r="X221">
        <v>0</v>
      </c>
      <c r="Y221" s="29">
        <v>0</v>
      </c>
      <c r="Z221">
        <v>0</v>
      </c>
    </row>
    <row r="222" spans="1:26" x14ac:dyDescent="0.35">
      <c r="A222" t="s">
        <v>622</v>
      </c>
      <c r="B222" t="s">
        <v>641</v>
      </c>
      <c r="D222" t="s">
        <v>632</v>
      </c>
      <c r="E222" t="s">
        <v>625</v>
      </c>
      <c r="F222" t="s">
        <v>633</v>
      </c>
      <c r="G222" t="s">
        <v>634</v>
      </c>
      <c r="M222">
        <v>-1.542</v>
      </c>
      <c r="N222">
        <v>5</v>
      </c>
      <c r="O222" t="s">
        <v>471</v>
      </c>
      <c r="P222">
        <v>-1.542</v>
      </c>
      <c r="Q222" t="s">
        <v>24</v>
      </c>
      <c r="R222" s="27">
        <v>3.5000000000000003E-2</v>
      </c>
      <c r="T222">
        <v>11.6</v>
      </c>
      <c r="U222">
        <v>216.8</v>
      </c>
      <c r="V222" s="29">
        <v>1.6330000000000001E-5</v>
      </c>
      <c r="W222">
        <v>0.96</v>
      </c>
      <c r="X222">
        <v>2349.6999999999998</v>
      </c>
      <c r="Y222" s="29">
        <v>7.0899999999999999E-6</v>
      </c>
      <c r="Z222">
        <v>0.69</v>
      </c>
    </row>
    <row r="223" spans="1:26" x14ac:dyDescent="0.35">
      <c r="A223" t="s">
        <v>622</v>
      </c>
      <c r="B223" t="s">
        <v>642</v>
      </c>
      <c r="D223" t="s">
        <v>632</v>
      </c>
      <c r="E223" t="s">
        <v>636</v>
      </c>
      <c r="F223" t="s">
        <v>637</v>
      </c>
      <c r="G223" t="s">
        <v>638</v>
      </c>
      <c r="M223">
        <v>-1.546</v>
      </c>
      <c r="N223">
        <v>3</v>
      </c>
      <c r="O223" t="s">
        <v>471</v>
      </c>
      <c r="P223">
        <v>-1.546</v>
      </c>
      <c r="Q223" t="s">
        <v>24</v>
      </c>
      <c r="R223" s="27">
        <v>3.5000000000000003E-2</v>
      </c>
      <c r="T223">
        <v>9.9</v>
      </c>
      <c r="U223">
        <v>625.6</v>
      </c>
      <c r="V223" s="29">
        <v>8.8400000000000001E-6</v>
      </c>
      <c r="W223">
        <v>0.94</v>
      </c>
      <c r="X223">
        <v>0</v>
      </c>
      <c r="Y223" s="29">
        <v>0</v>
      </c>
      <c r="Z223">
        <v>0</v>
      </c>
    </row>
    <row r="225" spans="1:26" x14ac:dyDescent="0.35">
      <c r="A225" t="s">
        <v>643</v>
      </c>
      <c r="B225" t="s">
        <v>644</v>
      </c>
      <c r="D225" t="s">
        <v>645</v>
      </c>
      <c r="E225" t="s">
        <v>646</v>
      </c>
      <c r="F225" t="s">
        <v>647</v>
      </c>
      <c r="G225" t="s">
        <v>648</v>
      </c>
      <c r="M225">
        <v>-1.127</v>
      </c>
      <c r="N225">
        <v>2.17</v>
      </c>
      <c r="O225" t="s">
        <v>649</v>
      </c>
      <c r="P225">
        <v>-1.127</v>
      </c>
      <c r="Q225" t="s">
        <v>24</v>
      </c>
      <c r="R225" s="27">
        <v>3.5000000000000003E-2</v>
      </c>
      <c r="T225">
        <v>3.01</v>
      </c>
      <c r="U225">
        <v>7120</v>
      </c>
      <c r="V225" s="29">
        <v>2.0239999999999999E-5</v>
      </c>
      <c r="W225">
        <v>0.83</v>
      </c>
      <c r="X225">
        <v>250700</v>
      </c>
      <c r="Y225" s="29">
        <v>4.2900000000000002E-4</v>
      </c>
      <c r="Z225">
        <v>0.75</v>
      </c>
    </row>
    <row r="226" spans="1:26" x14ac:dyDescent="0.35">
      <c r="A226" t="s">
        <v>643</v>
      </c>
      <c r="B226" t="s">
        <v>650</v>
      </c>
      <c r="D226" t="s">
        <v>645</v>
      </c>
      <c r="E226" t="s">
        <v>646</v>
      </c>
      <c r="F226" t="s">
        <v>647</v>
      </c>
      <c r="G226" t="s">
        <v>648</v>
      </c>
      <c r="M226">
        <v>-0.877</v>
      </c>
      <c r="N226">
        <v>0.87</v>
      </c>
      <c r="O226" t="s">
        <v>651</v>
      </c>
      <c r="P226">
        <v>-0.877</v>
      </c>
      <c r="Q226" t="s">
        <v>24</v>
      </c>
      <c r="R226" s="27">
        <v>3.5000000000000003E-2</v>
      </c>
      <c r="T226">
        <v>6.88</v>
      </c>
      <c r="U226">
        <v>43880</v>
      </c>
      <c r="V226" s="29">
        <v>1.341E-5</v>
      </c>
      <c r="W226">
        <v>0.81</v>
      </c>
      <c r="X226">
        <v>180300</v>
      </c>
      <c r="Y226" s="29">
        <v>8.2000000000000001E-5</v>
      </c>
      <c r="Z226">
        <v>0.84</v>
      </c>
    </row>
    <row r="228" spans="1:26" x14ac:dyDescent="0.35">
      <c r="A228" t="s">
        <v>652</v>
      </c>
      <c r="B228" t="s">
        <v>653</v>
      </c>
      <c r="D228" t="s">
        <v>654</v>
      </c>
      <c r="E228" t="s">
        <v>655</v>
      </c>
      <c r="F228" t="s">
        <v>656</v>
      </c>
      <c r="G228" t="s">
        <v>657</v>
      </c>
      <c r="H228" t="s">
        <v>658</v>
      </c>
      <c r="I228" t="s">
        <v>487</v>
      </c>
      <c r="J228" t="s">
        <v>659</v>
      </c>
      <c r="M228">
        <v>-0.85</v>
      </c>
      <c r="N228">
        <v>53</v>
      </c>
      <c r="O228" t="s">
        <v>660</v>
      </c>
      <c r="P228">
        <v>-0.85</v>
      </c>
      <c r="Q228" t="s">
        <v>661</v>
      </c>
      <c r="T228">
        <v>7.57</v>
      </c>
      <c r="U228">
        <v>9.4499999999999993</v>
      </c>
      <c r="V228" s="29">
        <v>5.8500000000000002E-4</v>
      </c>
      <c r="W228">
        <v>0.86</v>
      </c>
      <c r="X228">
        <v>1956</v>
      </c>
      <c r="Y228" s="29">
        <v>1.76E-4</v>
      </c>
      <c r="Z228">
        <v>1</v>
      </c>
    </row>
    <row r="229" spans="1:26" x14ac:dyDescent="0.35">
      <c r="A229" t="s">
        <v>652</v>
      </c>
      <c r="B229" t="s">
        <v>662</v>
      </c>
      <c r="D229" t="s">
        <v>654</v>
      </c>
      <c r="E229" t="s">
        <v>655</v>
      </c>
      <c r="F229" t="s">
        <v>656</v>
      </c>
      <c r="G229" t="s">
        <v>657</v>
      </c>
      <c r="H229" t="s">
        <v>658</v>
      </c>
      <c r="I229" t="s">
        <v>487</v>
      </c>
      <c r="J229" t="s">
        <v>659</v>
      </c>
      <c r="M229">
        <v>-0.93</v>
      </c>
      <c r="N229">
        <v>53</v>
      </c>
      <c r="O229" t="s">
        <v>660</v>
      </c>
      <c r="P229">
        <v>-0.93</v>
      </c>
      <c r="Q229" t="s">
        <v>661</v>
      </c>
      <c r="T229">
        <v>8.0500000000000007</v>
      </c>
      <c r="U229">
        <v>7.86</v>
      </c>
      <c r="V229" s="29">
        <v>1.41E-3</v>
      </c>
      <c r="W229">
        <v>0.81</v>
      </c>
      <c r="X229">
        <v>1377</v>
      </c>
      <c r="Y229" s="29">
        <v>1.08E-3</v>
      </c>
      <c r="Z229">
        <v>0.85</v>
      </c>
    </row>
    <row r="230" spans="1:26" x14ac:dyDescent="0.35">
      <c r="A230" t="s">
        <v>652</v>
      </c>
      <c r="B230" t="s">
        <v>663</v>
      </c>
      <c r="D230" t="s">
        <v>654</v>
      </c>
      <c r="E230" t="s">
        <v>655</v>
      </c>
      <c r="F230" t="s">
        <v>656</v>
      </c>
      <c r="G230" t="s">
        <v>657</v>
      </c>
      <c r="H230" t="s">
        <v>658</v>
      </c>
      <c r="I230" t="s">
        <v>487</v>
      </c>
      <c r="J230" t="s">
        <v>659</v>
      </c>
      <c r="M230">
        <v>-0.97</v>
      </c>
      <c r="N230">
        <v>53</v>
      </c>
      <c r="O230" t="s">
        <v>660</v>
      </c>
      <c r="P230">
        <v>-0.97</v>
      </c>
      <c r="Q230" t="s">
        <v>661</v>
      </c>
      <c r="T230">
        <v>7.89</v>
      </c>
      <c r="U230">
        <v>9.4700000000000006</v>
      </c>
      <c r="V230" s="29">
        <v>3.2399999999999998E-3</v>
      </c>
      <c r="W230">
        <v>0.74</v>
      </c>
      <c r="X230">
        <v>866.8</v>
      </c>
      <c r="Y230" s="29">
        <v>1.6900000000000001E-3</v>
      </c>
      <c r="Z230">
        <v>0.98</v>
      </c>
    </row>
    <row r="232" spans="1:26" x14ac:dyDescent="0.35">
      <c r="A232" t="s">
        <v>664</v>
      </c>
      <c r="D232" t="s">
        <v>665</v>
      </c>
      <c r="E232" t="s">
        <v>666</v>
      </c>
      <c r="F232" t="s">
        <v>667</v>
      </c>
      <c r="M232">
        <v>-1.5189999999999999</v>
      </c>
      <c r="N232">
        <v>568</v>
      </c>
      <c r="O232" t="s">
        <v>668</v>
      </c>
      <c r="P232">
        <v>-1.5189999999999999</v>
      </c>
      <c r="Q232" t="s">
        <v>24</v>
      </c>
      <c r="R232" s="27">
        <v>3.5000000000000003E-2</v>
      </c>
      <c r="T232">
        <v>1.76</v>
      </c>
      <c r="U232">
        <v>21.9</v>
      </c>
      <c r="V232" s="29">
        <v>2.7699999999999999E-5</v>
      </c>
      <c r="W232">
        <v>0.91439999999999999</v>
      </c>
      <c r="X232">
        <v>191.9</v>
      </c>
      <c r="Y232" s="29">
        <v>5.0699999999999997E-6</v>
      </c>
      <c r="Z232">
        <v>1</v>
      </c>
    </row>
    <row r="233" spans="1:26" x14ac:dyDescent="0.35">
      <c r="A233" t="s">
        <v>669</v>
      </c>
      <c r="D233" t="s">
        <v>670</v>
      </c>
      <c r="E233" t="s">
        <v>671</v>
      </c>
      <c r="F233" t="s">
        <v>672</v>
      </c>
      <c r="M233">
        <v>-1.5089999999999999</v>
      </c>
      <c r="N233">
        <v>519</v>
      </c>
      <c r="O233" t="s">
        <v>668</v>
      </c>
      <c r="P233">
        <v>-1.5089999999999999</v>
      </c>
      <c r="Q233" t="s">
        <v>24</v>
      </c>
      <c r="R233" s="27">
        <v>3.5000000000000003E-2</v>
      </c>
      <c r="T233">
        <v>3.63</v>
      </c>
      <c r="U233">
        <v>9.11</v>
      </c>
      <c r="V233" s="29">
        <v>3.4499999999999998E-5</v>
      </c>
      <c r="W233">
        <v>0.87309999999999999</v>
      </c>
      <c r="X233">
        <v>1123</v>
      </c>
      <c r="Y233" s="29">
        <v>8.8200000000000003E-6</v>
      </c>
      <c r="Z233">
        <v>1</v>
      </c>
    </row>
    <row r="234" spans="1:26" x14ac:dyDescent="0.35">
      <c r="A234" t="s">
        <v>664</v>
      </c>
      <c r="B234" t="s">
        <v>673</v>
      </c>
      <c r="D234" t="s">
        <v>665</v>
      </c>
      <c r="E234" t="s">
        <v>666</v>
      </c>
      <c r="F234" t="s">
        <v>667</v>
      </c>
      <c r="M234">
        <v>-1.526</v>
      </c>
      <c r="N234">
        <v>89</v>
      </c>
      <c r="O234" t="s">
        <v>668</v>
      </c>
      <c r="P234">
        <v>-1.526</v>
      </c>
      <c r="Q234" t="s">
        <v>24</v>
      </c>
      <c r="R234" s="27">
        <v>3.5000000000000003E-2</v>
      </c>
      <c r="T234">
        <v>3.46</v>
      </c>
      <c r="U234">
        <v>58.28</v>
      </c>
      <c r="V234" s="29">
        <v>1.5400000000000002E-5</v>
      </c>
      <c r="W234">
        <v>0.90049999999999997</v>
      </c>
      <c r="X234">
        <v>556.79999999999995</v>
      </c>
      <c r="Y234" s="29">
        <v>4.7299999999999996E-6</v>
      </c>
      <c r="Z234">
        <v>1</v>
      </c>
    </row>
    <row r="235" spans="1:26" x14ac:dyDescent="0.35">
      <c r="A235" t="s">
        <v>669</v>
      </c>
      <c r="B235" t="s">
        <v>673</v>
      </c>
      <c r="D235" t="s">
        <v>670</v>
      </c>
      <c r="E235" t="s">
        <v>671</v>
      </c>
      <c r="F235" t="s">
        <v>672</v>
      </c>
      <c r="M235">
        <v>-1.5129999999999999</v>
      </c>
      <c r="N235">
        <v>106</v>
      </c>
      <c r="O235" t="s">
        <v>668</v>
      </c>
      <c r="P235">
        <v>-1.5129999999999999</v>
      </c>
      <c r="Q235" t="s">
        <v>24</v>
      </c>
      <c r="R235" s="27">
        <v>3.5000000000000003E-2</v>
      </c>
      <c r="T235">
        <v>4.78</v>
      </c>
      <c r="U235">
        <v>39.61</v>
      </c>
      <c r="V235" s="29">
        <v>2.6999999999999999E-5</v>
      </c>
      <c r="W235">
        <v>0.87070000000000003</v>
      </c>
      <c r="X235">
        <v>294</v>
      </c>
      <c r="Y235" s="29">
        <v>4.9799999999999998E-6</v>
      </c>
      <c r="Z235">
        <v>1</v>
      </c>
    </row>
    <row r="237" spans="1:26" x14ac:dyDescent="0.35">
      <c r="A237" t="s">
        <v>674</v>
      </c>
      <c r="B237" t="s">
        <v>437</v>
      </c>
      <c r="D237" t="s">
        <v>675</v>
      </c>
      <c r="E237" t="s">
        <v>676</v>
      </c>
      <c r="F237" t="s">
        <v>677</v>
      </c>
      <c r="G237" t="s">
        <v>678</v>
      </c>
      <c r="M237">
        <v>-1.65</v>
      </c>
      <c r="N237">
        <v>45</v>
      </c>
      <c r="O237" s="30" t="s">
        <v>189</v>
      </c>
      <c r="P237">
        <v>-1.65</v>
      </c>
      <c r="Q237" t="s">
        <v>24</v>
      </c>
      <c r="R237" s="27">
        <v>3.5000000000000003E-2</v>
      </c>
      <c r="T237">
        <v>8.7899999999999991</v>
      </c>
      <c r="U237">
        <v>0</v>
      </c>
      <c r="V237" s="29">
        <v>0</v>
      </c>
      <c r="W237">
        <v>0</v>
      </c>
      <c r="X237">
        <v>840</v>
      </c>
      <c r="Y237" s="29">
        <v>1.33E-5</v>
      </c>
      <c r="Z237">
        <v>0.93</v>
      </c>
    </row>
    <row r="238" spans="1:26" x14ac:dyDescent="0.35">
      <c r="A238" t="s">
        <v>674</v>
      </c>
      <c r="B238" t="s">
        <v>63</v>
      </c>
      <c r="D238" t="s">
        <v>675</v>
      </c>
      <c r="E238" t="s">
        <v>676</v>
      </c>
      <c r="F238" t="s">
        <v>677</v>
      </c>
      <c r="G238" t="s">
        <v>678</v>
      </c>
      <c r="M238">
        <v>-1.7</v>
      </c>
      <c r="N238">
        <v>6</v>
      </c>
      <c r="O238" s="30" t="s">
        <v>189</v>
      </c>
      <c r="P238">
        <v>-1.7</v>
      </c>
      <c r="Q238" t="s">
        <v>24</v>
      </c>
      <c r="R238" s="27">
        <v>3.5000000000000003E-2</v>
      </c>
      <c r="T238">
        <v>20.3</v>
      </c>
      <c r="U238" s="31">
        <v>1570</v>
      </c>
      <c r="V238" s="29">
        <v>1.1800000000000001E-3</v>
      </c>
      <c r="W238">
        <v>0.8</v>
      </c>
      <c r="X238">
        <v>2484</v>
      </c>
      <c r="Y238" s="29">
        <v>6.8900000000000001E-6</v>
      </c>
      <c r="Z238">
        <v>0.8</v>
      </c>
    </row>
    <row r="240" spans="1:26" x14ac:dyDescent="0.35">
      <c r="A240" t="s">
        <v>679</v>
      </c>
      <c r="B240" t="s">
        <v>246</v>
      </c>
      <c r="D240" t="s">
        <v>680</v>
      </c>
      <c r="E240" t="s">
        <v>393</v>
      </c>
      <c r="F240" t="s">
        <v>681</v>
      </c>
      <c r="G240" t="s">
        <v>682</v>
      </c>
      <c r="H240" t="s">
        <v>683</v>
      </c>
      <c r="I240" t="s">
        <v>684</v>
      </c>
      <c r="M240">
        <v>-0.13139999999999999</v>
      </c>
      <c r="N240">
        <v>120</v>
      </c>
      <c r="O240" s="30" t="s">
        <v>125</v>
      </c>
      <c r="P240">
        <v>-0.13139999999999999</v>
      </c>
      <c r="Q240" t="s">
        <v>24</v>
      </c>
      <c r="R240" s="27">
        <v>3.5000000000000003E-2</v>
      </c>
      <c r="T240">
        <v>5.4989999999999997</v>
      </c>
      <c r="U240">
        <v>25120</v>
      </c>
      <c r="V240" s="29">
        <v>5.384E-5</v>
      </c>
      <c r="W240">
        <v>0.91400000000000003</v>
      </c>
      <c r="X240">
        <v>9450</v>
      </c>
      <c r="Y240" s="29">
        <v>3.2019999999999998E-4</v>
      </c>
      <c r="Z240">
        <v>0.90900000000000003</v>
      </c>
    </row>
    <row r="241" spans="1:26" x14ac:dyDescent="0.35">
      <c r="A241" t="s">
        <v>679</v>
      </c>
      <c r="B241" t="s">
        <v>685</v>
      </c>
      <c r="D241" t="s">
        <v>680</v>
      </c>
      <c r="E241" t="s">
        <v>393</v>
      </c>
      <c r="F241" t="s">
        <v>681</v>
      </c>
      <c r="G241" t="s">
        <v>682</v>
      </c>
      <c r="H241" t="s">
        <v>683</v>
      </c>
      <c r="I241" t="s">
        <v>684</v>
      </c>
      <c r="M241">
        <v>-0.21929999999999999</v>
      </c>
      <c r="N241">
        <v>75</v>
      </c>
      <c r="O241" s="30" t="s">
        <v>125</v>
      </c>
      <c r="P241">
        <v>-0.21929999999999999</v>
      </c>
      <c r="Q241" t="s">
        <v>24</v>
      </c>
      <c r="R241" s="27">
        <v>3.5000000000000003E-2</v>
      </c>
      <c r="T241">
        <v>5.3460000000000001</v>
      </c>
      <c r="U241">
        <v>14770</v>
      </c>
      <c r="V241" s="29">
        <v>9.6039999999999995E-5</v>
      </c>
      <c r="W241">
        <v>0.87</v>
      </c>
      <c r="X241">
        <v>1138</v>
      </c>
      <c r="Y241" s="29">
        <v>1.918E-3</v>
      </c>
      <c r="Z241">
        <v>0.77100000000000002</v>
      </c>
    </row>
    <row r="242" spans="1:26" x14ac:dyDescent="0.35">
      <c r="A242" t="s">
        <v>679</v>
      </c>
      <c r="B242" t="s">
        <v>686</v>
      </c>
      <c r="D242" t="s">
        <v>680</v>
      </c>
      <c r="E242" t="s">
        <v>393</v>
      </c>
      <c r="F242" t="s">
        <v>681</v>
      </c>
      <c r="G242" t="s">
        <v>682</v>
      </c>
      <c r="H242" t="s">
        <v>683</v>
      </c>
      <c r="I242" t="s">
        <v>684</v>
      </c>
      <c r="M242">
        <v>-0.15939999999999999</v>
      </c>
      <c r="N242">
        <v>15</v>
      </c>
      <c r="O242" s="30" t="s">
        <v>125</v>
      </c>
      <c r="P242">
        <v>-0.15939999999999999</v>
      </c>
      <c r="Q242" t="s">
        <v>24</v>
      </c>
      <c r="R242" s="27">
        <v>3.5000000000000003E-2</v>
      </c>
      <c r="T242">
        <v>5.7649999999999997</v>
      </c>
      <c r="U242">
        <v>16760</v>
      </c>
      <c r="V242" s="29">
        <v>7.1779999999999994E-5</v>
      </c>
      <c r="W242">
        <v>0.90800000000000003</v>
      </c>
      <c r="X242">
        <v>7841</v>
      </c>
      <c r="Y242" s="29">
        <v>3.9500000000000001E-4</v>
      </c>
      <c r="Z242">
        <v>0.878</v>
      </c>
    </row>
  </sheetData>
  <mergeCells count="19">
    <mergeCell ref="Y1:Y2"/>
    <mergeCell ref="AB1:AD2"/>
    <mergeCell ref="A1:A2"/>
    <mergeCell ref="B1:B2"/>
    <mergeCell ref="C1:C2"/>
    <mergeCell ref="D1:L1"/>
    <mergeCell ref="M1:M2"/>
    <mergeCell ref="N1:N2"/>
    <mergeCell ref="O1:O2"/>
    <mergeCell ref="P1:P2"/>
    <mergeCell ref="Q1:Q2"/>
    <mergeCell ref="R1:R2"/>
    <mergeCell ref="S1:S2"/>
    <mergeCell ref="Z1:Z2"/>
    <mergeCell ref="T1:T2"/>
    <mergeCell ref="U1:U2"/>
    <mergeCell ref="V1:V2"/>
    <mergeCell ref="W1:W2"/>
    <mergeCell ref="X1:X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23c9f4-e166-4c8f-bf86-e72f2fbed72e">
      <Terms xmlns="http://schemas.microsoft.com/office/infopath/2007/PartnerControls"/>
    </lcf76f155ced4ddcb4097134ff3c332f>
    <TaxCatchAll xmlns="0eeab45e-a3fb-478b-a761-5fbf776641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D1ABF3F38CCB48817644F4FDAA7995" ma:contentTypeVersion="11" ma:contentTypeDescription="Create a new document." ma:contentTypeScope="" ma:versionID="317b9cbd0dce039cbecde467bf8ac7c7">
  <xsd:schema xmlns:xsd="http://www.w3.org/2001/XMLSchema" xmlns:xs="http://www.w3.org/2001/XMLSchema" xmlns:p="http://schemas.microsoft.com/office/2006/metadata/properties" xmlns:ns2="0823c9f4-e166-4c8f-bf86-e72f2fbed72e" xmlns:ns3="0eeab45e-a3fb-478b-a761-5fbf77664125" targetNamespace="http://schemas.microsoft.com/office/2006/metadata/properties" ma:root="true" ma:fieldsID="d11e2df9786f154fa5af508b1c2e3a8d" ns2:_="" ns3:_="">
    <xsd:import namespace="0823c9f4-e166-4c8f-bf86-e72f2fbed72e"/>
    <xsd:import namespace="0eeab45e-a3fb-478b-a761-5fbf77664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3c9f4-e166-4c8f-bf86-e72f2fbed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573f668-f3c2-41a3-9de5-80cf81003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ab45e-a3fb-478b-a761-5fbf776641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c76d81-0de2-483b-93ad-2fd9d8bc42a1}" ma:internalName="TaxCatchAll" ma:showField="CatchAllData" ma:web="0eeab45e-a3fb-478b-a761-5fbf77664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248BD-E550-4F86-B445-C4F312DB4CA1}">
  <ds:schemaRefs>
    <ds:schemaRef ds:uri="http://schemas.microsoft.com/office/2006/metadata/properties"/>
    <ds:schemaRef ds:uri="http://schemas.microsoft.com/office/infopath/2007/PartnerControls"/>
    <ds:schemaRef ds:uri="0823c9f4-e166-4c8f-bf86-e72f2fbed72e"/>
    <ds:schemaRef ds:uri="0eeab45e-a3fb-478b-a761-5fbf77664125"/>
  </ds:schemaRefs>
</ds:datastoreItem>
</file>

<file path=customXml/itemProps2.xml><?xml version="1.0" encoding="utf-8"?>
<ds:datastoreItem xmlns:ds="http://schemas.openxmlformats.org/officeDocument/2006/customXml" ds:itemID="{3BEA90BF-9047-4944-911E-0ECD07B81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3c9f4-e166-4c8f-bf86-e72f2fbed72e"/>
    <ds:schemaRef ds:uri="0eeab45e-a3fb-478b-a761-5fbf77664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FE9196-BCE1-4157-9860-485D6A7313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Our data</vt:lpstr>
      <vt:lpstr>Literature (Mg Al Ni Fe)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Shuaihang Pan</dc:creator>
  <cp:keywords/>
  <dc:description/>
  <cp:lastModifiedBy>Shuaihang Pan</cp:lastModifiedBy>
  <cp:revision/>
  <dcterms:created xsi:type="dcterms:W3CDTF">2015-06-05T18:17:20Z</dcterms:created>
  <dcterms:modified xsi:type="dcterms:W3CDTF">2024-09-29T18:33:12Z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0x0101000AD1ABF3F38CCB48817644F4FDAA7995</vt:lpwstr>
  </property>
  <property fmtid="{D5CDD505-2E9C-101B-9397-08002B2CF9AE}" pid="3" name="MediaServiceImageTags">
    <vt:lpwstr/>
  </property>
</Properties>
</file>